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6"/>
  <workbookPr/>
  <mc:AlternateContent xmlns:mc="http://schemas.openxmlformats.org/markup-compatibility/2006">
    <mc:Choice Requires="x15">
      <x15ac:absPath xmlns:x15ac="http://schemas.microsoft.com/office/spreadsheetml/2010/11/ac" url="C:\Users\anddi\Desktop\Šaušana\Kuldiga 13.06.2020\"/>
    </mc:Choice>
  </mc:AlternateContent>
  <xr:revisionPtr revIDLastSave="0" documentId="13_ncr:1_{DD1612AF-4041-4697-B776-4BC0D958751D}" xr6:coauthVersionLast="45" xr6:coauthVersionMax="45" xr10:uidLastSave="{00000000-0000-0000-0000-000000000000}"/>
  <bookViews>
    <workbookView xWindow="-108" yWindow="-108" windowWidth="23256" windowHeight="12576" tabRatio="645" activeTab="5" xr2:uid="{00000000-000D-0000-FFFF-FFFF00000000}"/>
  </bookViews>
  <sheets>
    <sheet name="INDIVIDUALI(AP)" sheetId="4" r:id="rId1"/>
    <sheet name="JUNIORI(AP)" sheetId="9" r:id="rId2"/>
    <sheet name="KOMANDAS(AP)" sheetId="10" r:id="rId3"/>
    <sheet name="INDIVIDUALI(TR)" sheetId="8" r:id="rId4"/>
    <sheet name="SIEVIETES(TR)" sheetId="14" r:id="rId5"/>
    <sheet name="KOMANDAS(TR)" sheetId="6" r:id="rId6"/>
  </sheets>
  <definedNames>
    <definedName name="_xlnm._FilterDatabase" localSheetId="0" hidden="1">'INDIVIDUALI(AP)'!$B$14:$L$14</definedName>
    <definedName name="_xlnm._FilterDatabase" localSheetId="3" hidden="1">'INDIVIDUALI(TR)'!$B$14:$L$14</definedName>
    <definedName name="_xlnm._FilterDatabase" localSheetId="1" hidden="1">'JUNIORI(AP)'!$B$14:$L$14</definedName>
    <definedName name="_xlnm._FilterDatabase" localSheetId="2" hidden="1">'KOMANDAS(AP)'!$B$13:$K$13</definedName>
    <definedName name="_xlnm._FilterDatabase" localSheetId="5" hidden="1">'KOMANDAS(TR)'!$B$13:$K$13</definedName>
    <definedName name="_xlnm._FilterDatabase" localSheetId="4" hidden="1">'SIEVIETES(TR)'!$B$14:$L$14</definedName>
    <definedName name="_xlnm.Print_Area" localSheetId="0">'INDIVIDUALI(AP)'!$A$1:$K$29</definedName>
    <definedName name="_xlnm.Print_Area" localSheetId="3">'INDIVIDUALI(TR)'!$A$1:$K$27</definedName>
    <definedName name="_xlnm.Print_Area" localSheetId="1">'JUNIORI(AP)'!$A$1:$N$18</definedName>
    <definedName name="_xlnm.Print_Area" localSheetId="2">'KOMANDAS(AP)'!$A$1:$J$34</definedName>
    <definedName name="_xlnm.Print_Area" localSheetId="5">'KOMANDAS(TR)'!$B$1:$J$23</definedName>
    <definedName name="_xlnm.Print_Area" localSheetId="4">'SIEVIETES(TR)'!$A$1:$N$15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6" l="1"/>
  <c r="F20" i="6"/>
  <c r="G20" i="6"/>
  <c r="H20" i="6"/>
  <c r="I20" i="6"/>
  <c r="E21" i="6"/>
  <c r="F21" i="6"/>
  <c r="G21" i="6"/>
  <c r="H21" i="6"/>
  <c r="I21" i="6"/>
  <c r="E15" i="6"/>
  <c r="F15" i="6"/>
  <c r="G15" i="6"/>
  <c r="H15" i="6"/>
  <c r="I15" i="6"/>
  <c r="E16" i="6"/>
  <c r="F16" i="6"/>
  <c r="G16" i="6"/>
  <c r="H16" i="6"/>
  <c r="I16" i="6"/>
  <c r="I15" i="14"/>
  <c r="H15" i="14"/>
  <c r="G15" i="14"/>
  <c r="F15" i="14"/>
  <c r="E15" i="14"/>
  <c r="E18" i="6"/>
  <c r="J16" i="8"/>
  <c r="J15" i="8"/>
  <c r="J21" i="8"/>
  <c r="E22" i="6"/>
  <c r="J22" i="6" s="1"/>
  <c r="F22" i="6"/>
  <c r="G22" i="6"/>
  <c r="H22" i="6"/>
  <c r="I22" i="6"/>
  <c r="E23" i="6"/>
  <c r="F23" i="6"/>
  <c r="G23" i="6"/>
  <c r="H23" i="6"/>
  <c r="J23" i="6" s="1"/>
  <c r="I23" i="6"/>
  <c r="E17" i="6"/>
  <c r="F17" i="6"/>
  <c r="G17" i="6"/>
  <c r="H17" i="6"/>
  <c r="I17" i="6"/>
  <c r="F18" i="6"/>
  <c r="G18" i="6"/>
  <c r="H18" i="6"/>
  <c r="I18" i="6"/>
  <c r="J20" i="6" l="1"/>
  <c r="J15" i="6"/>
  <c r="J21" i="6"/>
  <c r="J16" i="6"/>
  <c r="I33" i="10"/>
  <c r="H33" i="10"/>
  <c r="G33" i="10"/>
  <c r="F33" i="10"/>
  <c r="E33" i="10"/>
  <c r="I32" i="10"/>
  <c r="H32" i="10"/>
  <c r="G32" i="10"/>
  <c r="F32" i="10"/>
  <c r="E32" i="10"/>
  <c r="I31" i="10"/>
  <c r="H31" i="10"/>
  <c r="G31" i="10"/>
  <c r="F31" i="10"/>
  <c r="E31" i="10"/>
  <c r="E27" i="10"/>
  <c r="F27" i="10"/>
  <c r="G27" i="10"/>
  <c r="H27" i="10"/>
  <c r="I27" i="10"/>
  <c r="E28" i="10"/>
  <c r="F28" i="10"/>
  <c r="G28" i="10"/>
  <c r="H28" i="10"/>
  <c r="I28" i="10"/>
  <c r="E22" i="10"/>
  <c r="J15" i="4"/>
  <c r="J28" i="4"/>
  <c r="J29" i="4"/>
  <c r="J25" i="4"/>
  <c r="J18" i="4"/>
  <c r="J17" i="4"/>
  <c r="J23" i="4"/>
  <c r="J20" i="4"/>
  <c r="J21" i="4"/>
  <c r="J19" i="4"/>
  <c r="J22" i="4"/>
  <c r="J24" i="4"/>
  <c r="J26" i="4"/>
  <c r="J19" i="6" l="1"/>
  <c r="J27" i="10"/>
  <c r="J18" i="6"/>
  <c r="J17" i="6"/>
  <c r="J33" i="10"/>
  <c r="J31" i="10"/>
  <c r="J32" i="10"/>
  <c r="J28" i="10"/>
  <c r="N29" i="4"/>
  <c r="N25" i="4"/>
  <c r="N18" i="4"/>
  <c r="N17" i="4"/>
  <c r="N19" i="4"/>
  <c r="N24" i="4"/>
  <c r="N26" i="4"/>
  <c r="J18" i="8"/>
  <c r="N18" i="8" s="1"/>
  <c r="J27" i="8"/>
  <c r="N27" i="8" s="1"/>
  <c r="J20" i="8"/>
  <c r="N20" i="8" s="1"/>
  <c r="J25" i="8"/>
  <c r="J19" i="8"/>
  <c r="N19" i="8" s="1"/>
  <c r="J24" i="8"/>
  <c r="N24" i="8" s="1"/>
  <c r="J26" i="8"/>
  <c r="N26" i="8" s="1"/>
  <c r="J23" i="8"/>
  <c r="N23" i="8" s="1"/>
  <c r="N16" i="8"/>
  <c r="J22" i="8"/>
  <c r="N22" i="8" s="1"/>
  <c r="J17" i="8"/>
  <c r="N17" i="8" s="1"/>
  <c r="N25" i="8"/>
  <c r="N15" i="4"/>
  <c r="J27" i="4"/>
  <c r="N27" i="4" s="1"/>
  <c r="N28" i="4"/>
  <c r="J16" i="4"/>
  <c r="N16" i="4" s="1"/>
  <c r="J15" i="14"/>
  <c r="D5" i="14"/>
  <c r="D4" i="14"/>
  <c r="D3" i="14"/>
  <c r="D2" i="14"/>
  <c r="D5" i="6"/>
  <c r="D4" i="6"/>
  <c r="D3" i="6"/>
  <c r="D2" i="6"/>
  <c r="D5" i="8"/>
  <c r="D4" i="8"/>
  <c r="D3" i="8"/>
  <c r="D2" i="8"/>
  <c r="D5" i="10"/>
  <c r="D4" i="10"/>
  <c r="D3" i="10"/>
  <c r="D2" i="10"/>
  <c r="I5" i="9"/>
  <c r="I4" i="9"/>
  <c r="I3" i="9"/>
  <c r="I2" i="9"/>
  <c r="J14" i="6" l="1"/>
  <c r="J30" i="10"/>
  <c r="I16" i="9"/>
  <c r="I22" i="10"/>
  <c r="E16" i="10"/>
  <c r="H22" i="10"/>
  <c r="E21" i="10"/>
  <c r="I17" i="10"/>
  <c r="H15" i="9"/>
  <c r="I17" i="9"/>
  <c r="G22" i="10"/>
  <c r="I26" i="10"/>
  <c r="I20" i="10"/>
  <c r="F15" i="10"/>
  <c r="H17" i="10"/>
  <c r="F15" i="9"/>
  <c r="F21" i="10"/>
  <c r="H17" i="9"/>
  <c r="G15" i="10"/>
  <c r="F18" i="9"/>
  <c r="I15" i="9"/>
  <c r="G18" i="9"/>
  <c r="I23" i="10"/>
  <c r="F22" i="10"/>
  <c r="H26" i="10"/>
  <c r="H20" i="10"/>
  <c r="E15" i="10"/>
  <c r="G17" i="10"/>
  <c r="I16" i="10"/>
  <c r="H23" i="10"/>
  <c r="F16" i="9"/>
  <c r="I18" i="9"/>
  <c r="G23" i="10"/>
  <c r="F26" i="10"/>
  <c r="I21" i="10"/>
  <c r="F20" i="10"/>
  <c r="H16" i="10"/>
  <c r="E17" i="10"/>
  <c r="G17" i="9"/>
  <c r="G15" i="9"/>
  <c r="E16" i="9"/>
  <c r="G26" i="10"/>
  <c r="G20" i="10"/>
  <c r="G16" i="9"/>
  <c r="E17" i="9"/>
  <c r="F23" i="10"/>
  <c r="E26" i="10"/>
  <c r="H21" i="10"/>
  <c r="E20" i="10"/>
  <c r="G16" i="10"/>
  <c r="H15" i="10"/>
  <c r="E18" i="9"/>
  <c r="H18" i="9"/>
  <c r="F17" i="10"/>
  <c r="E15" i="9"/>
  <c r="H16" i="9"/>
  <c r="F17" i="9"/>
  <c r="E23" i="10"/>
  <c r="G21" i="10"/>
  <c r="I15" i="10"/>
  <c r="F16" i="10"/>
  <c r="J17" i="9" l="1"/>
  <c r="J18" i="9"/>
  <c r="J16" i="9"/>
  <c r="J23" i="10"/>
  <c r="J22" i="10"/>
  <c r="J21" i="10"/>
  <c r="J16" i="10"/>
  <c r="J26" i="10"/>
  <c r="J25" i="10" s="1"/>
  <c r="J20" i="10"/>
  <c r="J15" i="10"/>
  <c r="J15" i="9"/>
  <c r="J17" i="10"/>
  <c r="J19" i="10" l="1"/>
  <c r="J14" i="10"/>
</calcChain>
</file>

<file path=xl/sharedStrings.xml><?xml version="1.0" encoding="utf-8"?>
<sst xmlns="http://schemas.openxmlformats.org/spreadsheetml/2006/main" count="187" uniqueCount="97">
  <si>
    <t>KOPĀ</t>
  </si>
  <si>
    <t>REZULTĀTI</t>
  </si>
  <si>
    <t>VIETA</t>
  </si>
  <si>
    <t>NR.</t>
  </si>
  <si>
    <t>UZVĀRDS, VĀRDS</t>
  </si>
  <si>
    <t>PAMATSĒRIJA</t>
  </si>
  <si>
    <t>FINĀLS</t>
  </si>
  <si>
    <t>DALĪBNIEKA</t>
  </si>
  <si>
    <t>KVALIFIKĀCIJAS</t>
  </si>
  <si>
    <t>PUNKTI</t>
  </si>
  <si>
    <t>PUNKTI PAR</t>
  </si>
  <si>
    <t>IEGŪTO VIETU</t>
  </si>
  <si>
    <t>KOMANDU IESKAITĒ</t>
  </si>
  <si>
    <t>KOPĒJAIS</t>
  </si>
  <si>
    <t>KOPVĒRTĒJUMA PUNKTI</t>
  </si>
  <si>
    <t>KULDĪGA, LATVIJA</t>
  </si>
  <si>
    <r>
      <rPr>
        <b/>
        <sz val="18"/>
        <color indexed="52"/>
        <rFont val="Arial Narrow"/>
        <family val="2"/>
        <charset val="186"/>
      </rPr>
      <t>TRANŠEJU</t>
    </r>
    <r>
      <rPr>
        <b/>
        <sz val="18"/>
        <rFont val="Arial Narrow"/>
        <family val="2"/>
      </rPr>
      <t xml:space="preserve"> STENDS</t>
    </r>
  </si>
  <si>
    <r>
      <rPr>
        <b/>
        <sz val="18"/>
        <color indexed="52"/>
        <rFont val="Arial Narrow"/>
        <family val="2"/>
        <charset val="186"/>
      </rPr>
      <t>APAĻAIS</t>
    </r>
    <r>
      <rPr>
        <b/>
        <sz val="18"/>
        <rFont val="Arial Narrow"/>
        <family val="2"/>
      </rPr>
      <t xml:space="preserve"> STENDS</t>
    </r>
  </si>
  <si>
    <t>JUNIORU KONKURENCĒ</t>
  </si>
  <si>
    <t>ONUŽĀNS Raitis</t>
  </si>
  <si>
    <t>JURGENOVSKIS Tālis</t>
  </si>
  <si>
    <t>UPELNIEKS Ēriks</t>
  </si>
  <si>
    <t>ŠTEINBAUMS Jānis</t>
  </si>
  <si>
    <t>AVENS Kaspars</t>
  </si>
  <si>
    <t>KALĒJS Valdis</t>
  </si>
  <si>
    <t>UPELNIEKS Dainis</t>
  </si>
  <si>
    <t>VIESĪTE</t>
  </si>
  <si>
    <t>ĀBOLIŅŠ Egils</t>
  </si>
  <si>
    <t>ĶĒNIŅŠ Roberts</t>
  </si>
  <si>
    <t>VĒJŠ Lauris Pēteris</t>
  </si>
  <si>
    <t>BAUSKAS ZEMGAĻI</t>
  </si>
  <si>
    <t>VĒJŠ Lauris Pēteris JUN</t>
  </si>
  <si>
    <t>ĶĒNIŅŠ Roberts JUN</t>
  </si>
  <si>
    <t>IECAVAS NOVADA ZIRNIEKI</t>
  </si>
  <si>
    <t>UPELNIECE Diāna</t>
  </si>
  <si>
    <t>TUKA Raivo</t>
  </si>
  <si>
    <t>SIEVIEŠU KONKURENCĒ</t>
  </si>
  <si>
    <r>
      <rPr>
        <b/>
        <sz val="18"/>
        <color indexed="52"/>
        <rFont val="Arial Narrow"/>
        <family val="2"/>
        <charset val="186"/>
      </rPr>
      <t xml:space="preserve">TRANŠEJU </t>
    </r>
    <r>
      <rPr>
        <b/>
        <sz val="18"/>
        <color indexed="8"/>
        <rFont val="Arial Narrow"/>
        <family val="2"/>
        <charset val="186"/>
      </rPr>
      <t>STENDS</t>
    </r>
  </si>
  <si>
    <t>LATVIJAS KAUSA IZCĪŅA STENDA ŠAUŠANĀ 2020</t>
  </si>
  <si>
    <t>1.POSMS APAĻĀ STENDA UN TRANŠEJAS STENDA ŠAUŠANĀ</t>
  </si>
  <si>
    <t>13.JŪNIJS 2020</t>
  </si>
  <si>
    <t>Normuds Bērziņš</t>
  </si>
  <si>
    <t>Raitis Onužāns</t>
  </si>
  <si>
    <t>Edgars Gailītis</t>
  </si>
  <si>
    <t>Diāna Upelniece</t>
  </si>
  <si>
    <t>Ivars Briedis</t>
  </si>
  <si>
    <t>Ints Pareizs</t>
  </si>
  <si>
    <t>Atis Vēveris</t>
  </si>
  <si>
    <t>Ēriks Bergs</t>
  </si>
  <si>
    <t>Ēriks Upelnieks</t>
  </si>
  <si>
    <t>Pēteris Sudakovs</t>
  </si>
  <si>
    <t>Raivo Tuka</t>
  </si>
  <si>
    <t>Tālis Jurgenovskis</t>
  </si>
  <si>
    <t>Aleksandrs Andruškēvics</t>
  </si>
  <si>
    <t>Valdis Kalējs</t>
  </si>
  <si>
    <t>Ritvars Ķēniņs</t>
  </si>
  <si>
    <t>Dainis Upelnieks</t>
  </si>
  <si>
    <t>Reinis Ķemlers</t>
  </si>
  <si>
    <t>Gundars Briedis</t>
  </si>
  <si>
    <t>Mairis Upelnieks</t>
  </si>
  <si>
    <t>Kaspars Avens</t>
  </si>
  <si>
    <t>Egils Āboliņs</t>
  </si>
  <si>
    <t>Lauris Pēteris Vējš</t>
  </si>
  <si>
    <t>Jānis Šteinbaums</t>
  </si>
  <si>
    <t>Vadims Basovs</t>
  </si>
  <si>
    <t>Emīls Starodubcevs</t>
  </si>
  <si>
    <t>Roberts Ķēniņš</t>
  </si>
  <si>
    <t>Oskars Basovs</t>
  </si>
  <si>
    <t>Jānis Upelnieks</t>
  </si>
  <si>
    <t>STARODUBCEVS Emīls</t>
  </si>
  <si>
    <t>UPELNIEKS Jānis</t>
  </si>
  <si>
    <t>BASOVS Vadims</t>
  </si>
  <si>
    <t>BASOVS Oskars JUN</t>
  </si>
  <si>
    <t>Kuldīga</t>
  </si>
  <si>
    <t>BRIEDIS Gundars</t>
  </si>
  <si>
    <t>ĶEMLERS Reinis JUN</t>
  </si>
  <si>
    <t>BRIEDIS Ivars</t>
  </si>
  <si>
    <t>UPELNIECE Diāna S</t>
  </si>
  <si>
    <t>Saldus</t>
  </si>
  <si>
    <t>GAILĪTIS Edgars</t>
  </si>
  <si>
    <t>BASOVS Oskars</t>
  </si>
  <si>
    <t>ĶEMLERS Reinis</t>
  </si>
  <si>
    <t>rezultātu rakstīšanai/kārtošanai</t>
  </si>
  <si>
    <t>1.</t>
  </si>
  <si>
    <t>2.</t>
  </si>
  <si>
    <t>PAREIZS Ints JUN 1/2</t>
  </si>
  <si>
    <t>3.</t>
  </si>
  <si>
    <t xml:space="preserve">1. </t>
  </si>
  <si>
    <t>4.</t>
  </si>
  <si>
    <t>Starptautiskās kategorijas tiesnesis: Rudzītis Andrejs</t>
  </si>
  <si>
    <t>Galvenais tiesnesis:</t>
  </si>
  <si>
    <t>Laukuma tiesnesis:</t>
  </si>
  <si>
    <t>3. kategorijas tiesnesis - Dāvis Freimanis</t>
  </si>
  <si>
    <t>Republikas kategorijas tienesis - Gunārs Freimanis</t>
  </si>
  <si>
    <t>Starptautiskās kategorijas tiesnesis - Andrejs Rudzītis</t>
  </si>
  <si>
    <t>3. kategorijas tiesnesis - Enija Feniņa</t>
  </si>
  <si>
    <t>1. kategorijas tiesnesis - Jānis Morozovs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</si>
</sst>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86"/>
      <scheme val="minor"/>
    </font>
    <font>
      <sz val="12"/>
      <name val="Arial Narrow"/>
      <family val="2"/>
      <charset val="186"/>
    </font>
    <font>
      <b/>
      <sz val="16"/>
      <name val="Arial Narrow"/>
      <family val="2"/>
      <charset val="186"/>
    </font>
    <font>
      <b/>
      <sz val="14"/>
      <name val="Arial Narrow"/>
      <family val="2"/>
      <charset val="186"/>
    </font>
    <font>
      <b/>
      <sz val="18"/>
      <name val="Arial Narrow"/>
      <family val="2"/>
    </font>
    <font>
      <b/>
      <sz val="18"/>
      <color indexed="52"/>
      <name val="Arial Narrow"/>
      <family val="2"/>
      <charset val="186"/>
    </font>
    <font>
      <b/>
      <sz val="18"/>
      <name val="Arial Narrow"/>
      <family val="2"/>
      <charset val="186"/>
    </font>
    <font>
      <b/>
      <sz val="12"/>
      <name val="Arial Narrow"/>
      <family val="2"/>
      <charset val="186"/>
    </font>
    <font>
      <b/>
      <sz val="18"/>
      <color indexed="8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b/>
      <sz val="14"/>
      <color theme="1"/>
      <name val="Arial Narrow"/>
      <family val="2"/>
      <charset val="186"/>
    </font>
    <font>
      <b/>
      <sz val="14"/>
      <color rgb="FFDD8019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b/>
      <sz val="16"/>
      <color theme="1"/>
      <name val="Arial Narrow"/>
      <family val="2"/>
      <charset val="186"/>
    </font>
    <font>
      <sz val="14"/>
      <color theme="1"/>
      <name val="Arial Narrow"/>
      <family val="2"/>
      <charset val="186"/>
    </font>
    <font>
      <sz val="14"/>
      <color theme="1"/>
      <name val="Arial Narrow"/>
      <family val="2"/>
    </font>
    <font>
      <sz val="12"/>
      <color theme="1" tint="0.34998626667073579"/>
      <name val="Arial Narrow"/>
      <family val="2"/>
      <charset val="186"/>
    </font>
    <font>
      <sz val="18"/>
      <color theme="1"/>
      <name val="Arial Narrow"/>
      <family val="2"/>
      <charset val="186"/>
    </font>
    <font>
      <b/>
      <sz val="30"/>
      <color theme="1"/>
      <name val="Arial Narrow"/>
      <family val="2"/>
      <charset val="186"/>
    </font>
    <font>
      <b/>
      <sz val="11"/>
      <name val="Calibri"/>
      <family val="2"/>
      <charset val="186"/>
      <scheme val="minor"/>
    </font>
    <font>
      <b/>
      <sz val="10"/>
      <name val="Arial Narrow"/>
      <family val="2"/>
      <charset val="186"/>
    </font>
    <font>
      <b/>
      <sz val="14"/>
      <color theme="1"/>
      <name val="Arial Narrow"/>
      <family val="2"/>
    </font>
    <font>
      <b/>
      <sz val="28"/>
      <color theme="1"/>
      <name val="Arial Narrow"/>
      <family val="2"/>
      <charset val="186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2" borderId="0" applyFont="0" applyBorder="0" applyAlignment="0">
      <alignment horizontal="center" vertical="center"/>
    </xf>
  </cellStyleXfs>
  <cellXfs count="141">
    <xf numFmtId="0" fontId="0" fillId="0" borderId="0" xfId="0"/>
    <xf numFmtId="0" fontId="0" fillId="0" borderId="1" xfId="0" applyBorder="1"/>
    <xf numFmtId="0" fontId="10" fillId="0" borderId="0" xfId="0" applyFont="1"/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1" fillId="3" borderId="5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3" borderId="7" xfId="0" applyFont="1" applyFill="1" applyBorder="1" applyAlignment="1">
      <alignment horizontal="center"/>
    </xf>
    <xf numFmtId="0" fontId="9" fillId="0" borderId="0" xfId="0" applyFont="1"/>
    <xf numFmtId="0" fontId="9" fillId="4" borderId="1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/>
    </xf>
    <xf numFmtId="0" fontId="0" fillId="0" borderId="0" xfId="0" applyBorder="1"/>
    <xf numFmtId="0" fontId="9" fillId="5" borderId="0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right" vertical="center"/>
    </xf>
    <xf numFmtId="0" fontId="15" fillId="5" borderId="0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right" vertical="center"/>
    </xf>
    <xf numFmtId="0" fontId="9" fillId="4" borderId="0" xfId="0" applyFont="1" applyFill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0" fillId="4" borderId="0" xfId="0" applyFill="1" applyBorder="1" applyAlignment="1">
      <alignment horizontal="right" vertical="center"/>
    </xf>
    <xf numFmtId="0" fontId="15" fillId="5" borderId="0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/>
    </xf>
    <xf numFmtId="0" fontId="9" fillId="6" borderId="0" xfId="0" applyFont="1" applyFill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right" vertical="center"/>
    </xf>
    <xf numFmtId="0" fontId="0" fillId="6" borderId="0" xfId="0" applyFill="1" applyBorder="1" applyAlignment="1">
      <alignment horizontal="right" vertical="center"/>
    </xf>
    <xf numFmtId="0" fontId="14" fillId="6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right" vertical="center"/>
    </xf>
    <xf numFmtId="0" fontId="0" fillId="6" borderId="0" xfId="0" applyFill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11" fillId="3" borderId="7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right"/>
    </xf>
    <xf numFmtId="0" fontId="10" fillId="6" borderId="0" xfId="0" applyFont="1" applyFill="1" applyBorder="1" applyAlignment="1"/>
    <xf numFmtId="0" fontId="0" fillId="6" borderId="0" xfId="0" applyFill="1"/>
    <xf numFmtId="0" fontId="0" fillId="4" borderId="0" xfId="0" applyFill="1"/>
    <xf numFmtId="0" fontId="10" fillId="4" borderId="0" xfId="0" applyFont="1" applyFill="1" applyBorder="1" applyAlignment="1">
      <alignment horizontal="right"/>
    </xf>
    <xf numFmtId="0" fontId="10" fillId="4" borderId="0" xfId="0" applyFont="1" applyFill="1" applyBorder="1" applyAlignment="1"/>
    <xf numFmtId="0" fontId="0" fillId="0" borderId="0" xfId="0" applyFill="1"/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8" fillId="6" borderId="0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right"/>
    </xf>
    <xf numFmtId="0" fontId="10" fillId="4" borderId="1" xfId="0" applyFont="1" applyFill="1" applyBorder="1" applyAlignment="1"/>
    <xf numFmtId="0" fontId="11" fillId="3" borderId="0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wrapText="1"/>
    </xf>
    <xf numFmtId="0" fontId="10" fillId="6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1" fillId="3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wrapText="1"/>
    </xf>
    <xf numFmtId="0" fontId="0" fillId="0" borderId="10" xfId="0" applyBorder="1"/>
    <xf numFmtId="0" fontId="0" fillId="0" borderId="10" xfId="0" applyFill="1" applyBorder="1"/>
    <xf numFmtId="0" fontId="10" fillId="0" borderId="10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right"/>
    </xf>
    <xf numFmtId="0" fontId="10" fillId="0" borderId="10" xfId="0" applyFont="1" applyFill="1" applyBorder="1" applyAlignment="1">
      <alignment horizontal="left" vertical="center"/>
    </xf>
    <xf numFmtId="0" fontId="0" fillId="0" borderId="0" xfId="0" applyFill="1" applyBorder="1"/>
    <xf numFmtId="0" fontId="9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0" fillId="0" borderId="1" xfId="0" applyFont="1" applyFill="1" applyBorder="1"/>
    <xf numFmtId="0" fontId="0" fillId="2" borderId="0" xfId="0" applyFill="1"/>
    <xf numFmtId="0" fontId="0" fillId="2" borderId="10" xfId="0" applyFill="1" applyBorder="1"/>
    <xf numFmtId="0" fontId="10" fillId="2" borderId="1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0" fillId="2" borderId="0" xfId="0" applyFill="1" applyBorder="1"/>
    <xf numFmtId="0" fontId="10" fillId="2" borderId="0" xfId="0" applyFont="1" applyFill="1" applyBorder="1"/>
    <xf numFmtId="0" fontId="10" fillId="2" borderId="0" xfId="0" applyFont="1" applyFill="1"/>
    <xf numFmtId="0" fontId="0" fillId="0" borderId="9" xfId="0" applyFill="1" applyBorder="1"/>
    <xf numFmtId="0" fontId="21" fillId="0" borderId="0" xfId="0" applyFont="1"/>
    <xf numFmtId="0" fontId="21" fillId="0" borderId="1" xfId="0" applyFont="1" applyBorder="1"/>
    <xf numFmtId="0" fontId="22" fillId="3" borderId="5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/>
    <xf numFmtId="0" fontId="16" fillId="6" borderId="0" xfId="0" applyFont="1" applyFill="1" applyBorder="1" applyAlignment="1"/>
    <xf numFmtId="0" fontId="16" fillId="0" borderId="0" xfId="0" applyFont="1" applyBorder="1" applyAlignment="1"/>
    <xf numFmtId="0" fontId="23" fillId="4" borderId="0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5" borderId="0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wrapText="1"/>
    </xf>
    <xf numFmtId="0" fontId="0" fillId="7" borderId="0" xfId="0" applyFill="1" applyBorder="1" applyAlignment="1">
      <alignment wrapText="1"/>
    </xf>
    <xf numFmtId="0" fontId="25" fillId="0" borderId="10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right"/>
    </xf>
    <xf numFmtId="0" fontId="25" fillId="0" borderId="10" xfId="0" applyFont="1" applyFill="1" applyBorder="1" applyAlignment="1">
      <alignment horizontal="left" vertical="center"/>
    </xf>
    <xf numFmtId="0" fontId="25" fillId="2" borderId="10" xfId="0" applyFont="1" applyFill="1" applyBorder="1" applyAlignment="1">
      <alignment horizontal="center"/>
    </xf>
    <xf numFmtId="0" fontId="25" fillId="2" borderId="10" xfId="0" applyFont="1" applyFill="1" applyBorder="1" applyAlignment="1">
      <alignment horizontal="right"/>
    </xf>
    <xf numFmtId="0" fontId="25" fillId="2" borderId="10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11" fillId="7" borderId="0" xfId="0" applyFont="1" applyFill="1" applyBorder="1" applyAlignment="1">
      <alignment horizontal="center" wrapText="1"/>
    </xf>
    <xf numFmtId="0" fontId="1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3" borderId="10" xfId="0" applyFont="1" applyFill="1" applyBorder="1" applyAlignment="1">
      <alignment horizontal="center"/>
    </xf>
    <xf numFmtId="0" fontId="0" fillId="0" borderId="0" xfId="0" applyAlignment="1">
      <alignment horizontal="right"/>
    </xf>
  </cellXfs>
  <cellStyles count="2">
    <cellStyle name="Normal" xfId="0" builtinId="0"/>
    <cellStyle name="Style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0</xdr:row>
      <xdr:rowOff>91440</xdr:rowOff>
    </xdr:from>
    <xdr:to>
      <xdr:col>2</xdr:col>
      <xdr:colOff>670560</xdr:colOff>
      <xdr:row>6</xdr:row>
      <xdr:rowOff>60960</xdr:rowOff>
    </xdr:to>
    <xdr:pic>
      <xdr:nvPicPr>
        <xdr:cNvPr id="1105" name="Picture 3">
          <a:extLst>
            <a:ext uri="{FF2B5EF4-FFF2-40B4-BE49-F238E27FC236}">
              <a16:creationId xmlns:a16="http://schemas.microsoft.com/office/drawing/2014/main" id="{545FA634-2D45-4F9E-AA0D-D32ED157F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182880" y="91440"/>
          <a:ext cx="109728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205740</xdr:colOff>
      <xdr:row>0</xdr:row>
      <xdr:rowOff>68580</xdr:rowOff>
    </xdr:from>
    <xdr:to>
      <xdr:col>6</xdr:col>
      <xdr:colOff>419100</xdr:colOff>
      <xdr:row>6</xdr:row>
      <xdr:rowOff>106680</xdr:rowOff>
    </xdr:to>
    <xdr:pic>
      <xdr:nvPicPr>
        <xdr:cNvPr id="3153" name="Picture 1">
          <a:extLst>
            <a:ext uri="{FF2B5EF4-FFF2-40B4-BE49-F238E27FC236}">
              <a16:creationId xmlns:a16="http://schemas.microsoft.com/office/drawing/2014/main" id="{94C24291-59FE-482E-8968-9C468E3A3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3512820" y="68580"/>
          <a:ext cx="109728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247874</xdr:colOff>
      <xdr:row>0</xdr:row>
      <xdr:rowOff>125506</xdr:rowOff>
    </xdr:from>
    <xdr:to>
      <xdr:col>2</xdr:col>
      <xdr:colOff>685800</xdr:colOff>
      <xdr:row>6</xdr:row>
      <xdr:rowOff>71718</xdr:rowOff>
    </xdr:to>
    <xdr:pic>
      <xdr:nvPicPr>
        <xdr:cNvPr id="5200" name="Picture 1">
          <a:extLst>
            <a:ext uri="{FF2B5EF4-FFF2-40B4-BE49-F238E27FC236}">
              <a16:creationId xmlns:a16="http://schemas.microsoft.com/office/drawing/2014/main" id="{75AF6979-4C6C-4B91-BF4D-2922EF2B6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247874" y="125506"/>
          <a:ext cx="1047526" cy="1290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</xdr:colOff>
      <xdr:row>0</xdr:row>
      <xdr:rowOff>106680</xdr:rowOff>
    </xdr:from>
    <xdr:to>
      <xdr:col>2</xdr:col>
      <xdr:colOff>632460</xdr:colOff>
      <xdr:row>6</xdr:row>
      <xdr:rowOff>144780</xdr:rowOff>
    </xdr:to>
    <xdr:pic>
      <xdr:nvPicPr>
        <xdr:cNvPr id="2129" name="Picture 1">
          <a:extLst>
            <a:ext uri="{FF2B5EF4-FFF2-40B4-BE49-F238E27FC236}">
              <a16:creationId xmlns:a16="http://schemas.microsoft.com/office/drawing/2014/main" id="{04A479E8-9CA2-41D0-8EE2-8D83B7D59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144780" y="106680"/>
          <a:ext cx="109728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</xdr:rowOff>
    </xdr:from>
    <xdr:to>
      <xdr:col>2</xdr:col>
      <xdr:colOff>487680</xdr:colOff>
      <xdr:row>6</xdr:row>
      <xdr:rowOff>160020</xdr:rowOff>
    </xdr:to>
    <xdr:pic>
      <xdr:nvPicPr>
        <xdr:cNvPr id="10279" name="Picture 1">
          <a:extLst>
            <a:ext uri="{FF2B5EF4-FFF2-40B4-BE49-F238E27FC236}">
              <a16:creationId xmlns:a16="http://schemas.microsoft.com/office/drawing/2014/main" id="{974CB52F-9164-4923-960C-1DB838EC0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0" y="121920"/>
          <a:ext cx="109728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201258</xdr:colOff>
      <xdr:row>0</xdr:row>
      <xdr:rowOff>48409</xdr:rowOff>
    </xdr:from>
    <xdr:to>
      <xdr:col>2</xdr:col>
      <xdr:colOff>635598</xdr:colOff>
      <xdr:row>7</xdr:row>
      <xdr:rowOff>896</xdr:rowOff>
    </xdr:to>
    <xdr:pic>
      <xdr:nvPicPr>
        <xdr:cNvPr id="6224" name="Picture 1">
          <a:extLst>
            <a:ext uri="{FF2B5EF4-FFF2-40B4-BE49-F238E27FC236}">
              <a16:creationId xmlns:a16="http://schemas.microsoft.com/office/drawing/2014/main" id="{929746C7-8993-47BD-9C1C-D083FE4A8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201258" y="48409"/>
          <a:ext cx="1043940" cy="124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36"/>
  <sheetViews>
    <sheetView topLeftCell="B18" zoomScaleNormal="100" zoomScalePageLayoutView="40" workbookViewId="0">
      <selection activeCell="D33" sqref="D33:E36"/>
    </sheetView>
  </sheetViews>
  <sheetFormatPr defaultRowHeight="14.4" x14ac:dyDescent="0.3"/>
  <cols>
    <col min="1" max="1" width="28.5546875" hidden="1" customWidth="1"/>
    <col min="3" max="3" width="10.6640625" customWidth="1"/>
    <col min="4" max="4" width="28.6640625" bestFit="1" customWidth="1"/>
    <col min="5" max="7" width="6.44140625" customWidth="1"/>
    <col min="8" max="9" width="6.44140625" hidden="1" customWidth="1"/>
    <col min="10" max="10" width="8.5546875" customWidth="1"/>
    <col min="11" max="11" width="12.109375" customWidth="1"/>
    <col min="12" max="12" width="14.6640625" customWidth="1"/>
    <col min="13" max="13" width="12.109375" customWidth="1"/>
    <col min="14" max="14" width="8.88671875" customWidth="1"/>
    <col min="16" max="16" width="18.109375" style="117" hidden="1" customWidth="1"/>
  </cols>
  <sheetData>
    <row r="2" spans="1:24" ht="18" x14ac:dyDescent="0.3">
      <c r="D2" s="44" t="s">
        <v>38</v>
      </c>
      <c r="E2" s="8"/>
      <c r="F2" s="8"/>
      <c r="G2" s="12"/>
      <c r="H2" s="12"/>
      <c r="J2" s="44"/>
      <c r="K2" s="44"/>
      <c r="L2" s="44"/>
      <c r="N2" s="12"/>
      <c r="O2" s="12"/>
    </row>
    <row r="3" spans="1:24" ht="18" x14ac:dyDescent="0.3">
      <c r="D3" s="51" t="s">
        <v>39</v>
      </c>
      <c r="E3" s="12"/>
      <c r="F3" s="12"/>
      <c r="G3" s="12"/>
      <c r="H3" s="12"/>
      <c r="J3" s="44"/>
      <c r="K3" s="44"/>
      <c r="L3" s="44"/>
      <c r="N3" s="12"/>
      <c r="O3" s="12"/>
    </row>
    <row r="4" spans="1:24" ht="18" x14ac:dyDescent="0.3">
      <c r="D4" s="73" t="s">
        <v>15</v>
      </c>
      <c r="E4" s="12"/>
      <c r="F4" s="12"/>
      <c r="G4" s="12"/>
      <c r="H4" s="12"/>
      <c r="J4" s="45"/>
      <c r="K4" s="44"/>
      <c r="L4" s="44"/>
      <c r="N4" s="12"/>
      <c r="O4" s="12"/>
    </row>
    <row r="5" spans="1:24" ht="18" x14ac:dyDescent="0.3">
      <c r="D5" s="52" t="s">
        <v>40</v>
      </c>
      <c r="E5" s="8"/>
      <c r="F5" s="8"/>
      <c r="G5" s="12"/>
      <c r="H5" s="12"/>
      <c r="J5" s="45"/>
      <c r="K5" s="45"/>
      <c r="L5" s="45"/>
      <c r="N5" s="12"/>
      <c r="O5" s="12"/>
    </row>
    <row r="6" spans="1:24" ht="18" customHeight="1" x14ac:dyDescent="0.3">
      <c r="E6" s="9"/>
      <c r="F6" s="9"/>
      <c r="G6" s="16"/>
      <c r="H6" s="16"/>
      <c r="I6" s="52"/>
      <c r="J6" s="47"/>
      <c r="K6" s="47"/>
      <c r="L6" s="47"/>
      <c r="N6" s="16"/>
      <c r="O6" s="16"/>
    </row>
    <row r="7" spans="1:24" ht="18" x14ac:dyDescent="0.3">
      <c r="E7" s="10"/>
      <c r="F7" s="10"/>
      <c r="G7" s="17"/>
      <c r="H7" s="17"/>
      <c r="I7" s="17"/>
      <c r="J7" s="46"/>
      <c r="K7" s="46"/>
      <c r="L7" s="46"/>
      <c r="N7" s="17"/>
      <c r="O7" s="17"/>
    </row>
    <row r="8" spans="1:24" ht="0.75" customHeight="1" x14ac:dyDescent="0.3"/>
    <row r="9" spans="1:24" ht="37.200000000000003" x14ac:dyDescent="0.6">
      <c r="B9" s="133" t="s">
        <v>1</v>
      </c>
      <c r="C9" s="133"/>
      <c r="D9" s="133"/>
      <c r="E9" s="133"/>
      <c r="F9" s="2"/>
    </row>
    <row r="10" spans="1:24" ht="23.4" x14ac:dyDescent="0.45">
      <c r="B10" s="129" t="s">
        <v>17</v>
      </c>
      <c r="C10" s="130"/>
      <c r="D10" s="130"/>
      <c r="E10" s="130"/>
      <c r="F10" s="130"/>
    </row>
    <row r="11" spans="1:24" ht="23.4" x14ac:dyDescent="0.45">
      <c r="B11" s="128" t="s">
        <v>13</v>
      </c>
      <c r="C11" s="128"/>
      <c r="D11" s="128"/>
      <c r="E11" s="128"/>
      <c r="F11" s="128"/>
    </row>
    <row r="12" spans="1:24" ht="8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24" ht="14.4" customHeight="1" x14ac:dyDescent="0.3">
      <c r="B13" s="3"/>
      <c r="C13" s="3" t="s">
        <v>7</v>
      </c>
      <c r="D13" s="3"/>
      <c r="E13" s="131" t="s">
        <v>5</v>
      </c>
      <c r="F13" s="131"/>
      <c r="G13" s="131"/>
      <c r="H13" s="131"/>
      <c r="I13" s="131"/>
      <c r="J13" s="132"/>
      <c r="K13" s="3"/>
      <c r="L13" s="53" t="s">
        <v>8</v>
      </c>
      <c r="M13" s="3" t="s">
        <v>10</v>
      </c>
      <c r="N13" s="3" t="s">
        <v>9</v>
      </c>
      <c r="O13" s="60"/>
      <c r="P13" s="134" t="s">
        <v>82</v>
      </c>
      <c r="Q13" s="60"/>
      <c r="R13" s="60"/>
      <c r="S13" s="60"/>
      <c r="T13" s="60"/>
      <c r="U13" s="60"/>
      <c r="V13" s="60"/>
      <c r="W13" s="60"/>
      <c r="X13" s="60"/>
    </row>
    <row r="14" spans="1:24" ht="15" customHeight="1" x14ac:dyDescent="0.3">
      <c r="B14" s="5" t="s">
        <v>2</v>
      </c>
      <c r="C14" s="5" t="s">
        <v>3</v>
      </c>
      <c r="D14" s="5" t="s">
        <v>4</v>
      </c>
      <c r="E14" s="6">
        <v>1</v>
      </c>
      <c r="F14" s="6">
        <v>2</v>
      </c>
      <c r="G14" s="6">
        <v>3</v>
      </c>
      <c r="H14" s="6">
        <v>4</v>
      </c>
      <c r="I14" s="6">
        <v>5</v>
      </c>
      <c r="J14" s="7" t="s">
        <v>0</v>
      </c>
      <c r="K14" s="5" t="s">
        <v>6</v>
      </c>
      <c r="L14" s="11" t="s">
        <v>9</v>
      </c>
      <c r="M14" s="5" t="s">
        <v>11</v>
      </c>
      <c r="N14" s="5" t="s">
        <v>0</v>
      </c>
      <c r="O14" s="60"/>
      <c r="P14" s="134"/>
      <c r="Q14" s="60"/>
      <c r="R14" s="60"/>
      <c r="S14" s="60"/>
      <c r="T14" s="60"/>
      <c r="U14" s="60"/>
      <c r="V14" s="60"/>
      <c r="W14" s="60"/>
      <c r="X14" s="60"/>
    </row>
    <row r="15" spans="1:24" s="60" customFormat="1" ht="15.6" customHeight="1" x14ac:dyDescent="0.3">
      <c r="A15" s="88"/>
      <c r="B15" s="120">
        <v>1</v>
      </c>
      <c r="C15" s="121">
        <v>19</v>
      </c>
      <c r="D15" s="122" t="s">
        <v>56</v>
      </c>
      <c r="E15" s="126">
        <v>23</v>
      </c>
      <c r="F15" s="126">
        <v>25</v>
      </c>
      <c r="G15" s="126">
        <v>24</v>
      </c>
      <c r="H15" s="126"/>
      <c r="I15" s="126"/>
      <c r="J15" s="126">
        <f t="shared" ref="J15:J29" si="0">SUM(E15:I15)</f>
        <v>72</v>
      </c>
      <c r="K15" s="126">
        <v>53</v>
      </c>
      <c r="L15" s="89"/>
      <c r="M15" s="89"/>
      <c r="N15" s="90">
        <f>L15+M15</f>
        <v>0</v>
      </c>
      <c r="P15" s="117">
        <v>3</v>
      </c>
    </row>
    <row r="16" spans="1:24" s="92" customFormat="1" ht="15.6" customHeight="1" x14ac:dyDescent="0.3">
      <c r="A16" s="99"/>
      <c r="B16" s="123">
        <v>2</v>
      </c>
      <c r="C16" s="124">
        <v>13</v>
      </c>
      <c r="D16" s="125" t="s">
        <v>54</v>
      </c>
      <c r="E16" s="127">
        <v>23</v>
      </c>
      <c r="F16" s="127">
        <v>21</v>
      </c>
      <c r="G16" s="127">
        <v>21</v>
      </c>
      <c r="H16" s="127"/>
      <c r="I16" s="127"/>
      <c r="J16" s="127">
        <f t="shared" si="0"/>
        <v>65</v>
      </c>
      <c r="K16" s="127">
        <v>48</v>
      </c>
      <c r="L16" s="97"/>
      <c r="M16" s="97"/>
      <c r="N16" s="98">
        <f>L16+M16</f>
        <v>0</v>
      </c>
      <c r="P16" s="117">
        <v>1</v>
      </c>
    </row>
    <row r="17" spans="1:24" s="60" customFormat="1" ht="15.6" x14ac:dyDescent="0.3">
      <c r="A17" s="92"/>
      <c r="B17" s="123">
        <v>3</v>
      </c>
      <c r="C17" s="124">
        <v>10</v>
      </c>
      <c r="D17" s="125" t="s">
        <v>61</v>
      </c>
      <c r="E17" s="127">
        <v>24</v>
      </c>
      <c r="F17" s="127">
        <v>23</v>
      </c>
      <c r="G17" s="127">
        <v>21</v>
      </c>
      <c r="H17" s="127"/>
      <c r="I17" s="127"/>
      <c r="J17" s="127">
        <f t="shared" si="0"/>
        <v>68</v>
      </c>
      <c r="K17" s="127">
        <v>39</v>
      </c>
      <c r="L17" s="97"/>
      <c r="M17" s="97"/>
      <c r="N17" s="98">
        <f>L17+M17</f>
        <v>0</v>
      </c>
      <c r="O17" s="92"/>
      <c r="P17" s="117">
        <v>8</v>
      </c>
      <c r="Q17" s="92"/>
      <c r="R17" s="92"/>
      <c r="S17" s="92"/>
      <c r="T17" s="92"/>
      <c r="U17" s="92"/>
      <c r="V17" s="92"/>
      <c r="W17" s="92"/>
      <c r="X17" s="92"/>
    </row>
    <row r="18" spans="1:24" s="92" customFormat="1" ht="15.6" x14ac:dyDescent="0.3">
      <c r="A18" s="60"/>
      <c r="B18" s="85">
        <v>4</v>
      </c>
      <c r="C18" s="86">
        <v>15</v>
      </c>
      <c r="D18" s="87" t="s">
        <v>60</v>
      </c>
      <c r="E18" s="89">
        <v>20</v>
      </c>
      <c r="F18" s="89">
        <v>22</v>
      </c>
      <c r="G18" s="89">
        <v>23</v>
      </c>
      <c r="H18" s="89"/>
      <c r="I18" s="89"/>
      <c r="J18" s="90">
        <f t="shared" si="0"/>
        <v>65</v>
      </c>
      <c r="K18" s="89">
        <v>29</v>
      </c>
      <c r="L18" s="89"/>
      <c r="M18" s="89"/>
      <c r="N18" s="90">
        <f>L18+M18</f>
        <v>0</v>
      </c>
      <c r="O18" s="60"/>
      <c r="P18" s="117">
        <v>7</v>
      </c>
      <c r="Q18" s="60"/>
      <c r="R18" s="60"/>
      <c r="S18" s="60"/>
      <c r="T18" s="60"/>
      <c r="U18" s="60"/>
      <c r="V18" s="60"/>
      <c r="W18" s="60"/>
      <c r="X18" s="60"/>
    </row>
    <row r="19" spans="1:24" s="60" customFormat="1" ht="15.6" x14ac:dyDescent="0.3">
      <c r="A19" s="100"/>
      <c r="B19" s="94">
        <v>5</v>
      </c>
      <c r="C19" s="95">
        <v>25</v>
      </c>
      <c r="D19" s="96" t="s">
        <v>65</v>
      </c>
      <c r="E19" s="97">
        <v>21</v>
      </c>
      <c r="F19" s="97">
        <v>20</v>
      </c>
      <c r="G19" s="97">
        <v>24</v>
      </c>
      <c r="H19" s="97"/>
      <c r="I19" s="97"/>
      <c r="J19" s="98">
        <f t="shared" si="0"/>
        <v>65</v>
      </c>
      <c r="K19" s="97">
        <v>21</v>
      </c>
      <c r="L19" s="97"/>
      <c r="M19" s="97"/>
      <c r="N19" s="98">
        <f>L19+M19</f>
        <v>0</v>
      </c>
      <c r="O19" s="92"/>
      <c r="P19" s="117">
        <v>12</v>
      </c>
      <c r="Q19" s="92"/>
      <c r="R19" s="92"/>
      <c r="S19" s="92"/>
      <c r="T19" s="92"/>
      <c r="U19" s="92"/>
      <c r="V19" s="92"/>
      <c r="W19" s="92"/>
      <c r="X19" s="92"/>
    </row>
    <row r="20" spans="1:24" s="92" customFormat="1" ht="15.6" x14ac:dyDescent="0.3">
      <c r="A20" s="60"/>
      <c r="B20" s="94">
        <v>6</v>
      </c>
      <c r="C20" s="86">
        <v>27</v>
      </c>
      <c r="D20" s="87" t="s">
        <v>63</v>
      </c>
      <c r="E20" s="89">
        <v>22</v>
      </c>
      <c r="F20" s="89">
        <v>23</v>
      </c>
      <c r="G20" s="89">
        <v>22</v>
      </c>
      <c r="H20" s="89"/>
      <c r="I20" s="89"/>
      <c r="J20" s="90">
        <f t="shared" si="0"/>
        <v>67</v>
      </c>
      <c r="K20" s="89">
        <v>10</v>
      </c>
      <c r="L20" s="89"/>
      <c r="M20" s="89"/>
      <c r="N20" s="90"/>
      <c r="O20" s="60"/>
      <c r="P20" s="117">
        <v>10</v>
      </c>
      <c r="Q20" s="60"/>
      <c r="R20" s="60"/>
      <c r="S20" s="60"/>
      <c r="T20" s="60"/>
      <c r="U20" s="60"/>
      <c r="V20" s="60"/>
      <c r="W20" s="60"/>
      <c r="X20" s="60"/>
    </row>
    <row r="21" spans="1:24" s="60" customFormat="1" ht="15.6" x14ac:dyDescent="0.3">
      <c r="B21" s="85">
        <v>7</v>
      </c>
      <c r="C21" s="86">
        <v>26</v>
      </c>
      <c r="D21" s="87" t="s">
        <v>64</v>
      </c>
      <c r="E21" s="89">
        <v>19</v>
      </c>
      <c r="F21" s="89">
        <v>17</v>
      </c>
      <c r="G21" s="89">
        <v>23</v>
      </c>
      <c r="H21" s="89"/>
      <c r="I21" s="89"/>
      <c r="J21" s="90">
        <f t="shared" si="0"/>
        <v>59</v>
      </c>
      <c r="K21" s="89"/>
      <c r="L21" s="89"/>
      <c r="M21" s="89"/>
      <c r="N21" s="90"/>
      <c r="P21" s="117">
        <v>11</v>
      </c>
    </row>
    <row r="22" spans="1:24" s="92" customFormat="1" ht="15.6" x14ac:dyDescent="0.3">
      <c r="A22" s="100"/>
      <c r="B22" s="94">
        <v>8</v>
      </c>
      <c r="C22" s="95">
        <v>21</v>
      </c>
      <c r="D22" s="96" t="s">
        <v>66</v>
      </c>
      <c r="E22" s="97">
        <v>20</v>
      </c>
      <c r="F22" s="97">
        <v>20</v>
      </c>
      <c r="G22" s="97">
        <v>19</v>
      </c>
      <c r="H22" s="97"/>
      <c r="I22" s="97"/>
      <c r="J22" s="98">
        <f t="shared" si="0"/>
        <v>59</v>
      </c>
      <c r="K22" s="97"/>
      <c r="L22" s="97"/>
      <c r="M22" s="97"/>
      <c r="N22" s="98"/>
      <c r="P22" s="117">
        <v>13</v>
      </c>
    </row>
    <row r="23" spans="1:24" s="60" customFormat="1" ht="15.6" x14ac:dyDescent="0.3">
      <c r="B23" s="94">
        <v>9</v>
      </c>
      <c r="C23" s="86">
        <v>4</v>
      </c>
      <c r="D23" s="87" t="s">
        <v>62</v>
      </c>
      <c r="E23" s="89">
        <v>17</v>
      </c>
      <c r="F23" s="89">
        <v>18</v>
      </c>
      <c r="G23" s="89">
        <v>18</v>
      </c>
      <c r="H23" s="89"/>
      <c r="I23" s="89"/>
      <c r="J23" s="90">
        <f t="shared" si="0"/>
        <v>53</v>
      </c>
      <c r="K23" s="89"/>
      <c r="L23" s="89"/>
      <c r="M23" s="89"/>
      <c r="N23" s="90"/>
      <c r="P23" s="117">
        <v>9</v>
      </c>
    </row>
    <row r="24" spans="1:24" s="92" customFormat="1" ht="15.6" x14ac:dyDescent="0.3">
      <c r="A24" s="101"/>
      <c r="B24" s="85">
        <v>10</v>
      </c>
      <c r="C24" s="95">
        <v>2</v>
      </c>
      <c r="D24" s="96" t="s">
        <v>67</v>
      </c>
      <c r="E24" s="97">
        <v>18</v>
      </c>
      <c r="F24" s="97">
        <v>16</v>
      </c>
      <c r="G24" s="97">
        <v>18</v>
      </c>
      <c r="H24" s="97"/>
      <c r="I24" s="97"/>
      <c r="J24" s="98">
        <f t="shared" si="0"/>
        <v>52</v>
      </c>
      <c r="K24" s="97"/>
      <c r="L24" s="97"/>
      <c r="M24" s="97"/>
      <c r="N24" s="98">
        <f t="shared" ref="N24:N29" si="1">L24+M24</f>
        <v>0</v>
      </c>
      <c r="P24" s="117">
        <v>14</v>
      </c>
    </row>
    <row r="25" spans="1:24" s="60" customFormat="1" ht="15.6" x14ac:dyDescent="0.3">
      <c r="A25" s="99"/>
      <c r="B25" s="94">
        <v>11</v>
      </c>
      <c r="C25" s="95">
        <v>28</v>
      </c>
      <c r="D25" s="96" t="s">
        <v>59</v>
      </c>
      <c r="E25" s="97">
        <v>16</v>
      </c>
      <c r="F25" s="97">
        <v>19</v>
      </c>
      <c r="G25" s="97">
        <v>15</v>
      </c>
      <c r="H25" s="97"/>
      <c r="I25" s="97"/>
      <c r="J25" s="98">
        <f t="shared" si="0"/>
        <v>50</v>
      </c>
      <c r="K25" s="97"/>
      <c r="L25" s="97"/>
      <c r="M25" s="97"/>
      <c r="N25" s="98">
        <f t="shared" si="1"/>
        <v>0</v>
      </c>
      <c r="O25" s="92"/>
      <c r="P25" s="117">
        <v>6</v>
      </c>
      <c r="Q25" s="92"/>
      <c r="R25" s="92"/>
      <c r="S25" s="92"/>
      <c r="T25" s="92"/>
      <c r="U25" s="92"/>
      <c r="V25" s="92"/>
      <c r="W25" s="92"/>
      <c r="X25" s="92"/>
    </row>
    <row r="26" spans="1:24" s="92" customFormat="1" ht="15.6" x14ac:dyDescent="0.3">
      <c r="A26" s="91"/>
      <c r="B26" s="94">
        <v>12</v>
      </c>
      <c r="C26" s="86">
        <v>18</v>
      </c>
      <c r="D26" s="87" t="s">
        <v>68</v>
      </c>
      <c r="E26" s="89">
        <v>17</v>
      </c>
      <c r="F26" s="89">
        <v>14</v>
      </c>
      <c r="G26" s="89">
        <v>19</v>
      </c>
      <c r="H26" s="89"/>
      <c r="I26" s="89"/>
      <c r="J26" s="90">
        <f t="shared" si="0"/>
        <v>50</v>
      </c>
      <c r="K26" s="89"/>
      <c r="L26" s="89"/>
      <c r="M26" s="89"/>
      <c r="N26" s="90">
        <f t="shared" si="1"/>
        <v>0</v>
      </c>
      <c r="O26" s="60"/>
      <c r="P26" s="117">
        <v>15</v>
      </c>
      <c r="Q26" s="60"/>
      <c r="R26" s="60"/>
      <c r="S26" s="60"/>
      <c r="T26" s="60"/>
      <c r="U26" s="60"/>
      <c r="V26" s="60"/>
      <c r="W26" s="60"/>
      <c r="X26" s="60"/>
    </row>
    <row r="27" spans="1:24" s="60" customFormat="1" ht="15.6" x14ac:dyDescent="0.3">
      <c r="A27" s="92"/>
      <c r="B27" s="85">
        <v>13</v>
      </c>
      <c r="C27" s="95">
        <v>5</v>
      </c>
      <c r="D27" s="96" t="s">
        <v>55</v>
      </c>
      <c r="E27" s="97">
        <v>10</v>
      </c>
      <c r="F27" s="97">
        <v>15</v>
      </c>
      <c r="G27" s="97">
        <v>16</v>
      </c>
      <c r="H27" s="97"/>
      <c r="I27" s="97"/>
      <c r="J27" s="98">
        <f t="shared" si="0"/>
        <v>41</v>
      </c>
      <c r="K27" s="97"/>
      <c r="L27" s="97"/>
      <c r="M27" s="97"/>
      <c r="N27" s="98">
        <f t="shared" si="1"/>
        <v>0</v>
      </c>
      <c r="O27" s="92"/>
      <c r="P27" s="117">
        <v>2</v>
      </c>
      <c r="Q27" s="92"/>
      <c r="R27" s="92"/>
      <c r="S27" s="92"/>
      <c r="T27" s="92"/>
      <c r="U27" s="92"/>
      <c r="V27" s="92"/>
      <c r="W27" s="92"/>
      <c r="X27" s="92"/>
    </row>
    <row r="28" spans="1:24" s="92" customFormat="1" ht="15.6" x14ac:dyDescent="0.3">
      <c r="A28" s="88"/>
      <c r="B28" s="94">
        <v>14</v>
      </c>
      <c r="C28" s="86">
        <v>22</v>
      </c>
      <c r="D28" s="87" t="s">
        <v>57</v>
      </c>
      <c r="E28" s="89">
        <v>9</v>
      </c>
      <c r="F28" s="89">
        <v>11</v>
      </c>
      <c r="G28" s="89">
        <v>16</v>
      </c>
      <c r="H28" s="89"/>
      <c r="I28" s="89"/>
      <c r="J28" s="90">
        <f t="shared" si="0"/>
        <v>36</v>
      </c>
      <c r="K28" s="89"/>
      <c r="L28" s="89"/>
      <c r="M28" s="89"/>
      <c r="N28" s="90">
        <f t="shared" si="1"/>
        <v>0</v>
      </c>
      <c r="O28" s="60"/>
      <c r="P28" s="117">
        <v>4</v>
      </c>
      <c r="Q28" s="60"/>
      <c r="R28" s="60"/>
      <c r="S28" s="60"/>
      <c r="T28" s="60"/>
      <c r="U28" s="60"/>
      <c r="V28" s="60"/>
      <c r="W28" s="60"/>
      <c r="X28" s="60"/>
    </row>
    <row r="29" spans="1:24" s="60" customFormat="1" ht="15.6" x14ac:dyDescent="0.3">
      <c r="A29" s="102"/>
      <c r="B29" s="94">
        <v>15</v>
      </c>
      <c r="C29" s="86">
        <v>20</v>
      </c>
      <c r="D29" s="87" t="s">
        <v>58</v>
      </c>
      <c r="E29" s="89">
        <v>14</v>
      </c>
      <c r="F29" s="89">
        <v>10</v>
      </c>
      <c r="G29" s="89">
        <v>12</v>
      </c>
      <c r="H29" s="89"/>
      <c r="I29" s="89"/>
      <c r="J29" s="90">
        <f t="shared" si="0"/>
        <v>36</v>
      </c>
      <c r="K29" s="89"/>
      <c r="L29" s="89"/>
      <c r="M29" s="89"/>
      <c r="N29" s="90">
        <f t="shared" si="1"/>
        <v>0</v>
      </c>
      <c r="P29" s="117">
        <v>5</v>
      </c>
    </row>
    <row r="30" spans="1:24" x14ac:dyDescent="0.3">
      <c r="A30" s="80" t="s">
        <v>53</v>
      </c>
    </row>
    <row r="31" spans="1:24" x14ac:dyDescent="0.3">
      <c r="A31" s="57"/>
    </row>
    <row r="32" spans="1:24" x14ac:dyDescent="0.3">
      <c r="A32" s="57"/>
    </row>
    <row r="33" spans="1:5" x14ac:dyDescent="0.3">
      <c r="A33" s="56"/>
      <c r="D33" t="s">
        <v>90</v>
      </c>
      <c r="E33" t="s">
        <v>89</v>
      </c>
    </row>
    <row r="35" spans="1:5" x14ac:dyDescent="0.3">
      <c r="D35" t="s">
        <v>91</v>
      </c>
      <c r="E35" t="s">
        <v>96</v>
      </c>
    </row>
    <row r="36" spans="1:5" x14ac:dyDescent="0.3">
      <c r="E36" t="s">
        <v>95</v>
      </c>
    </row>
  </sheetData>
  <autoFilter ref="B14:L14" xr:uid="{00000000-0009-0000-0000-000000000000}">
    <sortState xmlns:xlrd2="http://schemas.microsoft.com/office/spreadsheetml/2017/richdata2" ref="B15:L32">
      <sortCondition ref="B14"/>
    </sortState>
  </autoFilter>
  <sortState xmlns:xlrd2="http://schemas.microsoft.com/office/spreadsheetml/2017/richdata2" ref="A15:X20">
    <sortCondition descending="1" ref="K15:K20"/>
  </sortState>
  <mergeCells count="5">
    <mergeCell ref="B11:F11"/>
    <mergeCell ref="B10:F10"/>
    <mergeCell ref="E13:J13"/>
    <mergeCell ref="B9:E9"/>
    <mergeCell ref="P13:P14"/>
  </mergeCells>
  <printOptions horizontalCentered="1"/>
  <pageMargins left="0.70866141732283472" right="0.70866141732283472" top="0.74803149606299213" bottom="0.74803149606299213" header="0" footer="0.31496062992125984"/>
  <pageSetup paperSize="9" fitToHeight="0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4"/>
  <sheetViews>
    <sheetView topLeftCell="B4" zoomScaleNormal="100" zoomScalePageLayoutView="40" workbookViewId="0">
      <selection activeCell="D21" sqref="D21:E24"/>
    </sheetView>
  </sheetViews>
  <sheetFormatPr defaultRowHeight="14.4" x14ac:dyDescent="0.3"/>
  <cols>
    <col min="1" max="1" width="28.5546875" hidden="1" customWidth="1"/>
    <col min="3" max="3" width="10.6640625" customWidth="1"/>
    <col min="4" max="4" width="28.6640625" bestFit="1" customWidth="1"/>
    <col min="5" max="9" width="6.44140625" customWidth="1"/>
    <col min="10" max="10" width="8.5546875" customWidth="1"/>
    <col min="11" max="11" width="12.109375" customWidth="1"/>
    <col min="12" max="12" width="14.6640625" bestFit="1" customWidth="1"/>
    <col min="13" max="13" width="12.109375" bestFit="1" customWidth="1"/>
  </cols>
  <sheetData>
    <row r="1" spans="1:15" ht="9" customHeight="1" x14ac:dyDescent="0.3"/>
    <row r="2" spans="1:15" ht="18" x14ac:dyDescent="0.3">
      <c r="E2" s="48"/>
      <c r="F2" s="48"/>
      <c r="G2" s="12"/>
      <c r="H2" s="12"/>
      <c r="I2" s="71" t="str">
        <f>'INDIVIDUALI(AP)'!$D$2</f>
        <v>LATVIJAS KAUSA IZCĪŅA STENDA ŠAUŠANĀ 2020</v>
      </c>
      <c r="J2" s="48"/>
      <c r="K2" s="48"/>
      <c r="L2" s="48"/>
      <c r="N2" s="12"/>
      <c r="O2" s="12"/>
    </row>
    <row r="3" spans="1:15" ht="18" x14ac:dyDescent="0.3">
      <c r="E3" s="12"/>
      <c r="F3" s="12"/>
      <c r="G3" s="12"/>
      <c r="H3" s="12"/>
      <c r="I3" s="51" t="str">
        <f>'INDIVIDUALI(AP)'!$D$3</f>
        <v>1.POSMS APAĻĀ STENDA UN TRANŠEJAS STENDA ŠAUŠANĀ</v>
      </c>
      <c r="J3" s="48"/>
      <c r="K3" s="48"/>
      <c r="L3" s="48"/>
      <c r="N3" s="12"/>
      <c r="O3" s="12"/>
    </row>
    <row r="4" spans="1:15" ht="18" x14ac:dyDescent="0.3">
      <c r="E4" s="12"/>
      <c r="F4" s="12"/>
      <c r="G4" s="12"/>
      <c r="H4" s="12"/>
      <c r="I4" s="73" t="str">
        <f>'INDIVIDUALI(AP)'!$D$4</f>
        <v>KULDĪGA, LATVIJA</v>
      </c>
      <c r="J4" s="49"/>
      <c r="K4" s="48"/>
      <c r="L4" s="48"/>
      <c r="N4" s="12"/>
      <c r="O4" s="12"/>
    </row>
    <row r="5" spans="1:15" ht="18" x14ac:dyDescent="0.3">
      <c r="E5" s="48"/>
      <c r="F5" s="48"/>
      <c r="G5" s="12"/>
      <c r="H5" s="12"/>
      <c r="I5" s="46" t="str">
        <f>'INDIVIDUALI(AP)'!$D$5</f>
        <v>13.JŪNIJS 2020</v>
      </c>
      <c r="J5" s="49"/>
      <c r="K5" s="49"/>
      <c r="L5" s="49"/>
      <c r="N5" s="12"/>
      <c r="O5" s="12"/>
    </row>
    <row r="6" spans="1:15" ht="18" customHeight="1" x14ac:dyDescent="0.3">
      <c r="E6" s="50"/>
      <c r="F6" s="50"/>
      <c r="G6" s="16"/>
      <c r="H6" s="16"/>
      <c r="I6" s="52"/>
      <c r="J6" s="50"/>
      <c r="K6" s="50"/>
      <c r="L6" s="50"/>
      <c r="N6" s="16"/>
      <c r="O6" s="16"/>
    </row>
    <row r="7" spans="1:15" ht="18" x14ac:dyDescent="0.3">
      <c r="E7" s="46"/>
      <c r="F7" s="46"/>
      <c r="G7" s="17"/>
      <c r="H7" s="17"/>
      <c r="I7" s="17"/>
      <c r="J7" s="46"/>
      <c r="K7" s="46"/>
      <c r="L7" s="46"/>
      <c r="N7" s="17"/>
      <c r="O7" s="17"/>
    </row>
    <row r="8" spans="1:15" ht="0.75" customHeight="1" x14ac:dyDescent="0.3"/>
    <row r="9" spans="1:15" ht="37.200000000000003" x14ac:dyDescent="0.6">
      <c r="B9" s="133" t="s">
        <v>1</v>
      </c>
      <c r="C9" s="133"/>
      <c r="D9" s="133"/>
      <c r="E9" s="133"/>
      <c r="F9" s="2"/>
    </row>
    <row r="10" spans="1:15" ht="23.4" x14ac:dyDescent="0.45">
      <c r="B10" s="129" t="s">
        <v>17</v>
      </c>
      <c r="C10" s="130"/>
      <c r="D10" s="130"/>
      <c r="E10" s="130"/>
      <c r="F10" s="130"/>
    </row>
    <row r="11" spans="1:15" ht="23.4" x14ac:dyDescent="0.45">
      <c r="B11" s="128" t="s">
        <v>18</v>
      </c>
      <c r="C11" s="128"/>
      <c r="D11" s="128"/>
      <c r="E11" s="128"/>
      <c r="F11" s="128"/>
    </row>
    <row r="12" spans="1:15" ht="8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5" x14ac:dyDescent="0.3">
      <c r="B13" s="3"/>
      <c r="C13" s="3" t="s">
        <v>7</v>
      </c>
      <c r="D13" s="3"/>
      <c r="E13" s="131" t="s">
        <v>5</v>
      </c>
      <c r="F13" s="131"/>
      <c r="G13" s="131"/>
      <c r="H13" s="131"/>
      <c r="I13" s="131"/>
      <c r="J13" s="132"/>
      <c r="K13" s="3"/>
      <c r="L13" s="4" t="s">
        <v>8</v>
      </c>
      <c r="M13" s="3" t="s">
        <v>10</v>
      </c>
      <c r="N13" s="3" t="s">
        <v>9</v>
      </c>
    </row>
    <row r="14" spans="1:15" ht="15" customHeight="1" x14ac:dyDescent="0.3">
      <c r="B14" s="5" t="s">
        <v>2</v>
      </c>
      <c r="C14" s="5" t="s">
        <v>3</v>
      </c>
      <c r="D14" s="5" t="s">
        <v>4</v>
      </c>
      <c r="E14" s="67">
        <v>1</v>
      </c>
      <c r="F14" s="67">
        <v>2</v>
      </c>
      <c r="G14" s="67">
        <v>3</v>
      </c>
      <c r="H14" s="67">
        <v>4</v>
      </c>
      <c r="I14" s="67">
        <v>5</v>
      </c>
      <c r="J14" s="68" t="s">
        <v>0</v>
      </c>
      <c r="K14" s="62" t="s">
        <v>6</v>
      </c>
      <c r="L14" s="4" t="s">
        <v>9</v>
      </c>
      <c r="M14" s="62" t="s">
        <v>11</v>
      </c>
      <c r="N14" s="62" t="s">
        <v>0</v>
      </c>
    </row>
    <row r="15" spans="1:15" ht="20.100000000000001" customHeight="1" x14ac:dyDescent="0.3">
      <c r="A15" s="56"/>
      <c r="B15" s="70"/>
      <c r="C15" s="58">
        <v>21</v>
      </c>
      <c r="D15" s="59" t="s">
        <v>28</v>
      </c>
      <c r="E15" s="115">
        <f>VLOOKUP($C15,'INDIVIDUALI(AP)'!$C$15:$I$29,3,FALSE)</f>
        <v>20</v>
      </c>
      <c r="F15" s="115">
        <f>VLOOKUP($C15,'INDIVIDUALI(AP)'!$C$15:$I$29,4,FALSE)</f>
        <v>20</v>
      </c>
      <c r="G15" s="115">
        <f>VLOOKUP($C15,'INDIVIDUALI(AP)'!$C$15:$I$29,5,FALSE)</f>
        <v>19</v>
      </c>
      <c r="H15" s="115">
        <f>VLOOKUP($C15,'INDIVIDUALI(AP)'!$C$15:$I$29,6,FALSE)</f>
        <v>0</v>
      </c>
      <c r="I15" s="115">
        <f>VLOOKUP($C15,'INDIVIDUALI(AP)'!$C$15:$I$29,7,FALSE)</f>
        <v>0</v>
      </c>
      <c r="J15" s="116">
        <f>SUM(E15:I15)</f>
        <v>59</v>
      </c>
      <c r="K15" s="115"/>
      <c r="L15" s="115"/>
      <c r="M15" s="115"/>
      <c r="N15" s="116"/>
      <c r="O15" s="56"/>
    </row>
    <row r="16" spans="1:15" s="56" customFormat="1" ht="20.100000000000001" customHeight="1" x14ac:dyDescent="0.3">
      <c r="A16"/>
      <c r="B16" s="69"/>
      <c r="C16" s="54">
        <v>4</v>
      </c>
      <c r="D16" s="55" t="s">
        <v>29</v>
      </c>
      <c r="E16" s="38">
        <f>VLOOKUP($C16,'INDIVIDUALI(AP)'!$C$15:$I$29,3,FALSE)</f>
        <v>17</v>
      </c>
      <c r="F16" s="38">
        <f>VLOOKUP($C16,'INDIVIDUALI(AP)'!$C$15:$I$29,4,FALSE)</f>
        <v>18</v>
      </c>
      <c r="G16" s="38">
        <f>VLOOKUP($C16,'INDIVIDUALI(AP)'!$C$15:$I$29,5,FALSE)</f>
        <v>18</v>
      </c>
      <c r="H16" s="38">
        <f>VLOOKUP($C16,'INDIVIDUALI(AP)'!$C$15:$I$29,6,FALSE)</f>
        <v>0</v>
      </c>
      <c r="I16" s="38">
        <f>VLOOKUP($C16,'INDIVIDUALI(AP)'!$C$15:$I$29,7,FALSE)</f>
        <v>0</v>
      </c>
      <c r="J16" s="41">
        <f>SUM(E16:I16)</f>
        <v>53</v>
      </c>
      <c r="K16" s="38"/>
      <c r="L16" s="38"/>
      <c r="M16" s="38"/>
      <c r="N16" s="41"/>
      <c r="O16"/>
    </row>
    <row r="17" spans="2:14" ht="20.100000000000001" customHeight="1" x14ac:dyDescent="0.3">
      <c r="B17" s="69"/>
      <c r="C17" s="54">
        <v>2</v>
      </c>
      <c r="D17" s="55" t="s">
        <v>80</v>
      </c>
      <c r="E17" s="38">
        <f>VLOOKUP($C17,'INDIVIDUALI(AP)'!$C$15:$I$29,3,FALSE)</f>
        <v>18</v>
      </c>
      <c r="F17" s="38">
        <f>VLOOKUP($C17,'INDIVIDUALI(AP)'!$C$15:$I$29,4,FALSE)</f>
        <v>16</v>
      </c>
      <c r="G17" s="38">
        <f>VLOOKUP($C17,'INDIVIDUALI(AP)'!$C$15:$I$29,5,FALSE)</f>
        <v>18</v>
      </c>
      <c r="H17" s="38">
        <f>VLOOKUP($C17,'INDIVIDUALI(AP)'!$C$15:$I$29,6,FALSE)</f>
        <v>0</v>
      </c>
      <c r="I17" s="38">
        <f>VLOOKUP($C17,'INDIVIDUALI(AP)'!$C$15:$I$29,7,FALSE)</f>
        <v>0</v>
      </c>
      <c r="J17" s="41">
        <f>SUM(E17:I17)</f>
        <v>52</v>
      </c>
      <c r="K17" s="38"/>
      <c r="L17" s="38"/>
      <c r="M17" s="38"/>
      <c r="N17" s="41"/>
    </row>
    <row r="18" spans="2:14" s="56" customFormat="1" ht="20.100000000000001" customHeight="1" x14ac:dyDescent="0.3">
      <c r="B18" s="36"/>
      <c r="C18" s="65">
        <v>22</v>
      </c>
      <c r="D18" s="66" t="s">
        <v>81</v>
      </c>
      <c r="E18" s="22">
        <f>VLOOKUP($C18,'INDIVIDUALI(AP)'!$C$15:$I$29,3,FALSE)</f>
        <v>9</v>
      </c>
      <c r="F18" s="22">
        <f>VLOOKUP($C18,'INDIVIDUALI(AP)'!$C$15:$I$29,4,FALSE)</f>
        <v>11</v>
      </c>
      <c r="G18" s="22">
        <f>VLOOKUP($C18,'INDIVIDUALI(AP)'!$C$15:$I$29,5,FALSE)</f>
        <v>16</v>
      </c>
      <c r="H18" s="22">
        <f>VLOOKUP($C18,'INDIVIDUALI(AP)'!$C$15:$I$29,6,FALSE)</f>
        <v>0</v>
      </c>
      <c r="I18" s="22">
        <f>VLOOKUP($C18,'INDIVIDUALI(AP)'!$C$15:$I$29,7,FALSE)</f>
        <v>0</v>
      </c>
      <c r="J18" s="27">
        <f>SUM(E18:I18)</f>
        <v>36</v>
      </c>
      <c r="K18" s="22"/>
      <c r="L18" s="22"/>
      <c r="M18" s="22"/>
      <c r="N18" s="27"/>
    </row>
    <row r="21" spans="2:14" x14ac:dyDescent="0.3">
      <c r="D21" t="s">
        <v>90</v>
      </c>
      <c r="E21" t="s">
        <v>89</v>
      </c>
    </row>
    <row r="23" spans="2:14" x14ac:dyDescent="0.3">
      <c r="D23" t="s">
        <v>91</v>
      </c>
      <c r="E23" t="s">
        <v>96</v>
      </c>
    </row>
    <row r="24" spans="2:14" x14ac:dyDescent="0.3">
      <c r="E24" t="s">
        <v>95</v>
      </c>
    </row>
  </sheetData>
  <autoFilter ref="B14:L14" xr:uid="{00000000-0009-0000-0000-000001000000}">
    <sortState xmlns:xlrd2="http://schemas.microsoft.com/office/spreadsheetml/2017/richdata2" ref="B15:L32">
      <sortCondition ref="B14"/>
    </sortState>
  </autoFilter>
  <sortState xmlns:xlrd2="http://schemas.microsoft.com/office/spreadsheetml/2017/richdata2" ref="A15:O18">
    <sortCondition descending="1" ref="J15:J18"/>
  </sortState>
  <mergeCells count="4">
    <mergeCell ref="B9:E9"/>
    <mergeCell ref="B10:F10"/>
    <mergeCell ref="B11:F11"/>
    <mergeCell ref="E13:J13"/>
  </mergeCells>
  <printOptions horizontalCentered="1"/>
  <pageMargins left="0.70866141732283472" right="0.70866141732283472" top="0.74803149606299213" bottom="0.74803149606299213" header="0" footer="0.31496062992125984"/>
  <pageSetup paperSize="9" scale="95" fitToHeight="0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R41"/>
  <sheetViews>
    <sheetView topLeftCell="B22" zoomScale="85" zoomScaleNormal="85" zoomScalePageLayoutView="55" workbookViewId="0">
      <selection activeCell="D38" sqref="D38:E41"/>
    </sheetView>
  </sheetViews>
  <sheetFormatPr defaultRowHeight="14.4" x14ac:dyDescent="0.3"/>
  <cols>
    <col min="1" max="1" width="28.5546875" hidden="1" customWidth="1"/>
    <col min="3" max="3" width="10.6640625" customWidth="1"/>
    <col min="4" max="4" width="35.109375" customWidth="1"/>
    <col min="5" max="7" width="6.44140625" customWidth="1"/>
    <col min="8" max="9" width="6.44140625" hidden="1" customWidth="1"/>
    <col min="10" max="10" width="8.5546875" style="103" customWidth="1"/>
    <col min="11" max="11" width="32.5546875" hidden="1" customWidth="1"/>
    <col min="17" max="17" width="39.5546875" customWidth="1"/>
  </cols>
  <sheetData>
    <row r="2" spans="2:18" ht="18" x14ac:dyDescent="0.3">
      <c r="D2" s="48" t="str">
        <f>'INDIVIDUALI(AP)'!$D$2</f>
        <v>LATVIJAS KAUSA IZCĪŅA STENDA ŠAUŠANĀ 2020</v>
      </c>
      <c r="E2" s="48"/>
      <c r="G2" s="12"/>
      <c r="H2" s="12"/>
      <c r="I2" s="12"/>
      <c r="L2" s="12"/>
      <c r="Q2" s="136"/>
      <c r="R2" s="136"/>
    </row>
    <row r="3" spans="2:18" ht="18" x14ac:dyDescent="0.3">
      <c r="D3" s="51" t="str">
        <f>'INDIVIDUALI(AP)'!$D$3</f>
        <v>1.POSMS APAĻĀ STENDA UN TRANŠEJAS STENDA ŠAUŠANĀ</v>
      </c>
      <c r="E3" s="12"/>
      <c r="G3" s="12"/>
      <c r="H3" s="12"/>
      <c r="I3" s="12"/>
      <c r="L3" s="12"/>
      <c r="Q3" s="136"/>
      <c r="R3" s="136"/>
    </row>
    <row r="4" spans="2:18" ht="18" x14ac:dyDescent="0.3">
      <c r="D4" s="73" t="str">
        <f>'INDIVIDUALI(AP)'!$D$4</f>
        <v>KULDĪGA, LATVIJA</v>
      </c>
      <c r="E4" s="12"/>
      <c r="G4" s="12"/>
      <c r="H4" s="12"/>
      <c r="I4" s="12"/>
      <c r="L4" s="12"/>
      <c r="Q4" s="137"/>
      <c r="R4" s="136"/>
    </row>
    <row r="5" spans="2:18" ht="18" x14ac:dyDescent="0.3">
      <c r="D5" s="71" t="str">
        <f>'INDIVIDUALI(AP)'!$D$5</f>
        <v>13.JŪNIJS 2020</v>
      </c>
      <c r="E5" s="48"/>
      <c r="G5" s="12"/>
      <c r="H5" s="12"/>
      <c r="I5" s="12"/>
      <c r="L5" s="12"/>
      <c r="Q5" s="137"/>
      <c r="R5" s="137"/>
    </row>
    <row r="6" spans="2:18" ht="18" x14ac:dyDescent="0.3">
      <c r="E6" s="50"/>
      <c r="F6" s="52"/>
      <c r="G6" s="16"/>
      <c r="H6" s="16"/>
      <c r="I6" s="16"/>
      <c r="L6" s="16"/>
      <c r="Q6" s="138"/>
      <c r="R6" s="138"/>
    </row>
    <row r="8" spans="2:18" ht="37.200000000000003" x14ac:dyDescent="0.6">
      <c r="B8" s="133" t="s">
        <v>1</v>
      </c>
      <c r="C8" s="133"/>
      <c r="D8" s="133"/>
      <c r="E8" s="133"/>
      <c r="F8" s="2"/>
    </row>
    <row r="9" spans="2:18" ht="22.5" customHeight="1" x14ac:dyDescent="0.45">
      <c r="B9" s="129" t="s">
        <v>17</v>
      </c>
      <c r="C9" s="130"/>
      <c r="D9" s="130"/>
      <c r="E9" s="130"/>
      <c r="F9" s="130"/>
    </row>
    <row r="10" spans="2:18" ht="23.25" customHeight="1" x14ac:dyDescent="0.3">
      <c r="B10" s="135" t="s">
        <v>12</v>
      </c>
      <c r="C10" s="135"/>
      <c r="D10" s="135"/>
      <c r="E10" s="135"/>
      <c r="F10" s="135"/>
    </row>
    <row r="11" spans="2:18" ht="8.25" customHeight="1" x14ac:dyDescent="0.3">
      <c r="B11" s="1"/>
      <c r="C11" s="1"/>
      <c r="D11" s="1"/>
      <c r="E11" s="1"/>
      <c r="F11" s="1"/>
      <c r="G11" s="1"/>
      <c r="H11" s="1"/>
      <c r="I11" s="1"/>
      <c r="J11" s="104"/>
      <c r="K11" s="1"/>
    </row>
    <row r="12" spans="2:18" x14ac:dyDescent="0.3">
      <c r="B12" s="3"/>
      <c r="C12" s="3" t="s">
        <v>7</v>
      </c>
      <c r="D12" s="3"/>
      <c r="E12" s="131" t="s">
        <v>5</v>
      </c>
      <c r="F12" s="131"/>
      <c r="G12" s="131"/>
      <c r="H12" s="131"/>
      <c r="I12" s="131"/>
      <c r="J12" s="132"/>
      <c r="K12" s="61"/>
    </row>
    <row r="13" spans="2:18" ht="15" customHeight="1" x14ac:dyDescent="0.3">
      <c r="B13" s="5" t="s">
        <v>2</v>
      </c>
      <c r="C13" s="5" t="s">
        <v>3</v>
      </c>
      <c r="D13" s="5" t="s">
        <v>4</v>
      </c>
      <c r="E13" s="6">
        <v>1</v>
      </c>
      <c r="F13" s="6">
        <v>2</v>
      </c>
      <c r="G13" s="6">
        <v>3</v>
      </c>
      <c r="H13" s="6">
        <v>4</v>
      </c>
      <c r="I13" s="6">
        <v>5</v>
      </c>
      <c r="J13" s="105" t="s">
        <v>0</v>
      </c>
      <c r="K13" s="7" t="s">
        <v>14</v>
      </c>
    </row>
    <row r="14" spans="2:18" ht="36.75" customHeight="1" x14ac:dyDescent="0.3">
      <c r="B14" s="28" t="s">
        <v>84</v>
      </c>
      <c r="C14" s="25"/>
      <c r="D14" s="35" t="s">
        <v>30</v>
      </c>
      <c r="E14" s="25"/>
      <c r="F14" s="25"/>
      <c r="G14" s="25"/>
      <c r="H14" s="25"/>
      <c r="I14" s="25"/>
      <c r="J14" s="106">
        <f>SUM(J15:J18)</f>
        <v>186</v>
      </c>
      <c r="K14" s="30"/>
    </row>
    <row r="15" spans="2:18" ht="15.6" x14ac:dyDescent="0.3">
      <c r="B15" s="34"/>
      <c r="C15" s="58">
        <v>25</v>
      </c>
      <c r="D15" s="59" t="s">
        <v>69</v>
      </c>
      <c r="E15" s="13">
        <f>VLOOKUP($C15,'INDIVIDUALI(AP)'!$C$15:$I$29,3,FALSE)</f>
        <v>21</v>
      </c>
      <c r="F15" s="14">
        <f>VLOOKUP($C15,'INDIVIDUALI(AP)'!$C$15:$I$29,4,FALSE)</f>
        <v>20</v>
      </c>
      <c r="G15" s="13">
        <f>VLOOKUP($C15,'INDIVIDUALI(AP)'!$C$15:$I$29,5,FALSE)</f>
        <v>24</v>
      </c>
      <c r="H15" s="13">
        <f>VLOOKUP($C15,'INDIVIDUALI(AP)'!$C$15:$I$29,6,FALSE)</f>
        <v>0</v>
      </c>
      <c r="I15" s="14">
        <f>VLOOKUP($C15,'INDIVIDUALI(AP)'!$C$15:$I$29,7,FALSE)</f>
        <v>0</v>
      </c>
      <c r="J15" s="76">
        <f>SUM(E15:I15)</f>
        <v>65</v>
      </c>
      <c r="K15" s="14"/>
    </row>
    <row r="16" spans="2:18" ht="15.6" x14ac:dyDescent="0.3">
      <c r="B16" s="40"/>
      <c r="C16" s="54">
        <v>10</v>
      </c>
      <c r="D16" s="55" t="s">
        <v>27</v>
      </c>
      <c r="E16" s="38">
        <f>VLOOKUP($C16,'INDIVIDUALI(AP)'!$C$15:$I$29,3,FALSE)</f>
        <v>24</v>
      </c>
      <c r="F16" s="38">
        <f>VLOOKUP($C16,'INDIVIDUALI(AP)'!$C$15:$I$29,4,FALSE)</f>
        <v>23</v>
      </c>
      <c r="G16" s="38">
        <f>VLOOKUP($C16,'INDIVIDUALI(AP)'!$C$15:$I$29,5,FALSE)</f>
        <v>21</v>
      </c>
      <c r="H16" s="38">
        <f>VLOOKUP($C16,'INDIVIDUALI(AP)'!$C$15:$I$29,6,FALSE)</f>
        <v>0</v>
      </c>
      <c r="I16" s="38">
        <f>VLOOKUP($C16,'INDIVIDUALI(AP)'!$C$15:$I$29,7,FALSE)</f>
        <v>0</v>
      </c>
      <c r="J16" s="79">
        <f>SUM(E16:I16)</f>
        <v>68</v>
      </c>
      <c r="K16" s="38"/>
    </row>
    <row r="17" spans="2:14" ht="15.6" x14ac:dyDescent="0.3">
      <c r="B17" s="34"/>
      <c r="C17" s="58">
        <v>4</v>
      </c>
      <c r="D17" s="59" t="s">
        <v>31</v>
      </c>
      <c r="E17" s="13">
        <f>VLOOKUP($C17,'INDIVIDUALI(AP)'!$C$15:$I$29,3,FALSE)</f>
        <v>17</v>
      </c>
      <c r="F17" s="14">
        <f>VLOOKUP($C17,'INDIVIDUALI(AP)'!$C$15:$I$29,4,FALSE)</f>
        <v>18</v>
      </c>
      <c r="G17" s="13">
        <f>VLOOKUP($C17,'INDIVIDUALI(AP)'!$C$15:$I$29,5,FALSE)</f>
        <v>18</v>
      </c>
      <c r="H17" s="13">
        <f>VLOOKUP($C17,'INDIVIDUALI(AP)'!$C$15:$I$29,6,FALSE)</f>
        <v>0</v>
      </c>
      <c r="I17" s="14">
        <f>VLOOKUP($C17,'INDIVIDUALI(AP)'!$C$15:$I$29,7,FALSE)</f>
        <v>0</v>
      </c>
      <c r="J17" s="76">
        <f>SUM(E17:I17)</f>
        <v>53</v>
      </c>
      <c r="K17" s="14"/>
    </row>
    <row r="18" spans="2:14" ht="15.6" x14ac:dyDescent="0.3">
      <c r="B18" s="40"/>
      <c r="C18" s="54"/>
      <c r="D18" s="55"/>
      <c r="E18" s="37"/>
      <c r="F18" s="37"/>
      <c r="G18" s="37"/>
      <c r="H18" s="37"/>
      <c r="I18" s="38"/>
      <c r="J18" s="79"/>
      <c r="K18" s="38"/>
    </row>
    <row r="19" spans="2:14" ht="37.5" customHeight="1" x14ac:dyDescent="0.3">
      <c r="B19" s="28" t="s">
        <v>87</v>
      </c>
      <c r="C19" s="23"/>
      <c r="D19" s="35" t="s">
        <v>33</v>
      </c>
      <c r="E19" s="23"/>
      <c r="F19" s="23"/>
      <c r="G19" s="23"/>
      <c r="H19" s="23"/>
      <c r="I19" s="23"/>
      <c r="J19" s="107">
        <f>SUM(J23,J22,J20)</f>
        <v>198</v>
      </c>
      <c r="K19" s="30"/>
    </row>
    <row r="20" spans="2:14" ht="15.6" x14ac:dyDescent="0.3">
      <c r="B20" s="33"/>
      <c r="C20" s="58">
        <v>19</v>
      </c>
      <c r="D20" s="59" t="s">
        <v>25</v>
      </c>
      <c r="E20" s="13">
        <f>VLOOKUP($C20,'INDIVIDUALI(AP)'!$C$15:$I$29,3,FALSE)</f>
        <v>23</v>
      </c>
      <c r="F20" s="14">
        <f>VLOOKUP($C20,'INDIVIDUALI(AP)'!$C$15:$I$29,4,FALSE)</f>
        <v>25</v>
      </c>
      <c r="G20" s="13">
        <f>VLOOKUP($C20,'INDIVIDUALI(AP)'!$C$15:$I$29,5,FALSE)</f>
        <v>24</v>
      </c>
      <c r="H20" s="13">
        <f>VLOOKUP($C20,'INDIVIDUALI(AP)'!$C$15:$I$29,6,FALSE)</f>
        <v>0</v>
      </c>
      <c r="I20" s="14">
        <f>VLOOKUP($C20,'INDIVIDUALI(AP)'!$C$15:$I$29,7,FALSE)</f>
        <v>0</v>
      </c>
      <c r="J20" s="76">
        <f>SUM(E20:I20)</f>
        <v>72</v>
      </c>
      <c r="K20" s="13"/>
    </row>
    <row r="21" spans="2:14" ht="15.6" x14ac:dyDescent="0.3">
      <c r="B21" s="42"/>
      <c r="C21" s="54">
        <v>18</v>
      </c>
      <c r="D21" s="55" t="s">
        <v>70</v>
      </c>
      <c r="E21" s="37">
        <f>VLOOKUP($C21,'INDIVIDUALI(AP)'!$C$15:$I$29,3,FALSE)</f>
        <v>17</v>
      </c>
      <c r="F21" s="37">
        <f>VLOOKUP($C21,'INDIVIDUALI(AP)'!$C$15:$I$29,4,FALSE)</f>
        <v>14</v>
      </c>
      <c r="G21" s="37">
        <f>VLOOKUP($C21,'INDIVIDUALI(AP)'!$C$15:$I$29,5,FALSE)</f>
        <v>19</v>
      </c>
      <c r="H21" s="37">
        <f>VLOOKUP($C21,'INDIVIDUALI(AP)'!$C$15:$I$29,6,FALSE)</f>
        <v>0</v>
      </c>
      <c r="I21" s="38">
        <f>VLOOKUP($C21,'INDIVIDUALI(AP)'!$C$15:$I$29,7,FALSE)</f>
        <v>0</v>
      </c>
      <c r="J21" s="79">
        <f>SUM(E21:I21)</f>
        <v>50</v>
      </c>
      <c r="K21" s="38"/>
    </row>
    <row r="22" spans="2:14" ht="15.6" x14ac:dyDescent="0.3">
      <c r="B22" s="39"/>
      <c r="C22" s="58">
        <v>27</v>
      </c>
      <c r="D22" s="59" t="s">
        <v>22</v>
      </c>
      <c r="E22" s="14">
        <f>VLOOKUP($C22,'INDIVIDUALI(AP)'!$C$15:$I$29,3,FALSE)</f>
        <v>22</v>
      </c>
      <c r="F22" s="14">
        <f>VLOOKUP($C22,'INDIVIDUALI(AP)'!$C$15:$I$29,4,FALSE)</f>
        <v>23</v>
      </c>
      <c r="G22" s="14">
        <f>VLOOKUP($C22,'INDIVIDUALI(AP)'!$C$15:$I$29,5,FALSE)</f>
        <v>22</v>
      </c>
      <c r="H22" s="14">
        <f>VLOOKUP($C22,'INDIVIDUALI(AP)'!$C$15:$I$29,6,FALSE)</f>
        <v>0</v>
      </c>
      <c r="I22" s="14">
        <f>VLOOKUP($C22,'INDIVIDUALI(AP)'!$C$15:$I$29,7,FALSE)</f>
        <v>0</v>
      </c>
      <c r="J22" s="76">
        <f>SUM(E22:I22)</f>
        <v>67</v>
      </c>
      <c r="K22" s="14"/>
    </row>
    <row r="23" spans="2:14" ht="15.6" x14ac:dyDescent="0.3">
      <c r="B23" s="42"/>
      <c r="C23" s="54">
        <v>21</v>
      </c>
      <c r="D23" s="55" t="s">
        <v>32</v>
      </c>
      <c r="E23" s="38">
        <f>VLOOKUP($C23,'INDIVIDUALI(AP)'!$C$15:$I$29,3,FALSE)</f>
        <v>20</v>
      </c>
      <c r="F23" s="38">
        <f>VLOOKUP($C23,'INDIVIDUALI(AP)'!$C$15:$I$29,4,FALSE)</f>
        <v>20</v>
      </c>
      <c r="G23" s="38">
        <f>VLOOKUP($C23,'INDIVIDUALI(AP)'!$C$15:$I$29,5,FALSE)</f>
        <v>19</v>
      </c>
      <c r="H23" s="38">
        <f>VLOOKUP($C23,'INDIVIDUALI(AP)'!$C$15:$I$29,6,FALSE)</f>
        <v>0</v>
      </c>
      <c r="I23" s="38">
        <f>VLOOKUP($C23,'INDIVIDUALI(AP)'!$C$15:$I$29,7,FALSE)</f>
        <v>0</v>
      </c>
      <c r="J23" s="79">
        <f>SUM(E23:I23)</f>
        <v>59</v>
      </c>
      <c r="K23" s="38"/>
    </row>
    <row r="24" spans="2:14" ht="15.6" x14ac:dyDescent="0.3">
      <c r="B24" s="74"/>
      <c r="C24" s="58"/>
      <c r="D24" s="59"/>
      <c r="E24" s="14"/>
      <c r="F24" s="14"/>
      <c r="G24" s="14"/>
      <c r="H24" s="14"/>
      <c r="I24" s="14"/>
      <c r="J24" s="76"/>
      <c r="K24" s="14"/>
    </row>
    <row r="25" spans="2:14" ht="36.75" customHeight="1" x14ac:dyDescent="0.3">
      <c r="B25" s="31" t="s">
        <v>86</v>
      </c>
      <c r="C25" s="25"/>
      <c r="D25" s="35" t="s">
        <v>26</v>
      </c>
      <c r="E25" s="25"/>
      <c r="F25" s="25"/>
      <c r="G25" s="25"/>
      <c r="H25" s="25"/>
      <c r="I25" s="25"/>
      <c r="J25" s="106">
        <f>SUM(J26:J29)</f>
        <v>176</v>
      </c>
      <c r="K25" s="30"/>
    </row>
    <row r="26" spans="2:14" ht="15.6" x14ac:dyDescent="0.3">
      <c r="B26" s="32"/>
      <c r="C26" s="58">
        <v>26</v>
      </c>
      <c r="D26" s="59" t="s">
        <v>71</v>
      </c>
      <c r="E26" s="75">
        <f>VLOOKUP($C26,'INDIVIDUALI(AP)'!$C$15:$I$29,3,FALSE)</f>
        <v>19</v>
      </c>
      <c r="F26" s="75">
        <f>VLOOKUP($C26,'INDIVIDUALI(AP)'!$C$15:$I$29,4,FALSE)</f>
        <v>17</v>
      </c>
      <c r="G26" s="75">
        <f>VLOOKUP($C26,'INDIVIDUALI(AP)'!$C$15:$I$29,5,FALSE)</f>
        <v>23</v>
      </c>
      <c r="H26" s="75">
        <f>VLOOKUP($C26,'INDIVIDUALI(AP)'!$C$15:$I$29,6,FALSE)</f>
        <v>0</v>
      </c>
      <c r="I26" s="75">
        <f>VLOOKUP($C26,'INDIVIDUALI(AP)'!$C$15:$I$29,7,FALSE)</f>
        <v>0</v>
      </c>
      <c r="J26" s="76">
        <f>SUM(E26:I26)</f>
        <v>59</v>
      </c>
      <c r="K26" s="14"/>
      <c r="N26" s="24"/>
    </row>
    <row r="27" spans="2:14" ht="15.6" x14ac:dyDescent="0.3">
      <c r="B27" s="43"/>
      <c r="C27" s="54">
        <v>15</v>
      </c>
      <c r="D27" s="55" t="s">
        <v>23</v>
      </c>
      <c r="E27" s="63">
        <f>VLOOKUP($C27,'INDIVIDUALI(AP)'!$C$15:$I$29,3,FALSE)</f>
        <v>20</v>
      </c>
      <c r="F27" s="63">
        <f>VLOOKUP($C27,'INDIVIDUALI(AP)'!$C$15:$I$29,4,FALSE)</f>
        <v>22</v>
      </c>
      <c r="G27" s="63">
        <f>VLOOKUP($C27,'INDIVIDUALI(AP)'!$C$15:$I$29,5,FALSE)</f>
        <v>23</v>
      </c>
      <c r="H27" s="63">
        <f>VLOOKUP($C27,'INDIVIDUALI(AP)'!$C$15:$I$29,6,FALSE)</f>
        <v>0</v>
      </c>
      <c r="I27" s="64">
        <f>VLOOKUP($C27,'INDIVIDUALI(AP)'!$C$15:$I$29,7,FALSE)</f>
        <v>0</v>
      </c>
      <c r="J27" s="79">
        <f t="shared" ref="J27:J28" si="0">SUM(E27:I27)</f>
        <v>65</v>
      </c>
      <c r="K27" s="37"/>
    </row>
    <row r="28" spans="2:14" ht="15.6" x14ac:dyDescent="0.3">
      <c r="B28" s="33"/>
      <c r="C28" s="58">
        <v>2</v>
      </c>
      <c r="D28" s="59" t="s">
        <v>72</v>
      </c>
      <c r="E28" s="13">
        <f>VLOOKUP($C28,'INDIVIDUALI(AP)'!$C$15:$I$29,3,FALSE)</f>
        <v>18</v>
      </c>
      <c r="F28" s="13">
        <f>VLOOKUP($C28,'INDIVIDUALI(AP)'!$C$15:$I$29,4,FALSE)</f>
        <v>16</v>
      </c>
      <c r="G28" s="13">
        <f>VLOOKUP($C28,'INDIVIDUALI(AP)'!$C$15:$I$29,5,FALSE)</f>
        <v>18</v>
      </c>
      <c r="H28" s="13">
        <f>VLOOKUP($C28,'INDIVIDUALI(AP)'!$C$15:$I$29,6,FALSE)</f>
        <v>0</v>
      </c>
      <c r="I28" s="13">
        <f>VLOOKUP($C28,'INDIVIDUALI(AP)'!$C$15:$I$29,7,FALSE)</f>
        <v>0</v>
      </c>
      <c r="J28" s="76">
        <f t="shared" si="0"/>
        <v>52</v>
      </c>
      <c r="K28" s="13"/>
    </row>
    <row r="29" spans="2:14" ht="15.6" x14ac:dyDescent="0.3">
      <c r="B29" s="42"/>
      <c r="C29" s="54"/>
      <c r="D29" s="55"/>
      <c r="E29" s="38"/>
      <c r="F29" s="38"/>
      <c r="G29" s="38"/>
      <c r="H29" s="38"/>
      <c r="I29" s="38"/>
      <c r="J29" s="79"/>
      <c r="K29" s="38"/>
    </row>
    <row r="30" spans="2:14" ht="36.75" customHeight="1" x14ac:dyDescent="0.3">
      <c r="B30" s="31" t="s">
        <v>88</v>
      </c>
      <c r="C30" s="25"/>
      <c r="D30" s="35" t="s">
        <v>73</v>
      </c>
      <c r="E30" s="25"/>
      <c r="F30" s="25"/>
      <c r="G30" s="25"/>
      <c r="H30" s="25"/>
      <c r="I30" s="25"/>
      <c r="J30" s="106">
        <f>SUM(J31:J34)</f>
        <v>137</v>
      </c>
      <c r="K30" s="30"/>
    </row>
    <row r="31" spans="2:14" ht="15.6" x14ac:dyDescent="0.3">
      <c r="B31" s="32"/>
      <c r="C31" s="58">
        <v>13</v>
      </c>
      <c r="D31" s="59" t="s">
        <v>24</v>
      </c>
      <c r="E31" s="75">
        <f>VLOOKUP($C31,'INDIVIDUALI(AP)'!$C$15:$I$29,3,FALSE)</f>
        <v>23</v>
      </c>
      <c r="F31" s="75">
        <f>VLOOKUP($C31,'INDIVIDUALI(AP)'!$C$15:$I$29,4,FALSE)</f>
        <v>21</v>
      </c>
      <c r="G31" s="75">
        <f>VLOOKUP($C31,'INDIVIDUALI(AP)'!$C$15:$I$29,5,FALSE)</f>
        <v>21</v>
      </c>
      <c r="H31" s="75">
        <f>VLOOKUP($C31,'INDIVIDUALI(AP)'!$C$15:$I$29,6,FALSE)</f>
        <v>0</v>
      </c>
      <c r="I31" s="75">
        <f>VLOOKUP($C31,'INDIVIDUALI(AP)'!$C$15:$I$29,7,FALSE)</f>
        <v>0</v>
      </c>
      <c r="J31" s="76">
        <f>SUM(E31:I31)</f>
        <v>65</v>
      </c>
      <c r="K31" s="14"/>
      <c r="N31" s="24"/>
    </row>
    <row r="32" spans="2:14" ht="15.6" x14ac:dyDescent="0.3">
      <c r="B32" s="43"/>
      <c r="C32" s="54">
        <v>20</v>
      </c>
      <c r="D32" s="55" t="s">
        <v>74</v>
      </c>
      <c r="E32" s="63">
        <f>VLOOKUP($C32,'INDIVIDUALI(AP)'!$C$15:$I$29,3,FALSE)</f>
        <v>14</v>
      </c>
      <c r="F32" s="63">
        <f>VLOOKUP($C32,'INDIVIDUALI(AP)'!$C$15:$I$29,4,FALSE)</f>
        <v>10</v>
      </c>
      <c r="G32" s="63">
        <f>VLOOKUP($C32,'INDIVIDUALI(AP)'!$C$15:$I$29,5,FALSE)</f>
        <v>12</v>
      </c>
      <c r="H32" s="63">
        <f>VLOOKUP($C32,'INDIVIDUALI(AP)'!$C$15:$I$29,6,FALSE)</f>
        <v>0</v>
      </c>
      <c r="I32" s="64">
        <f>VLOOKUP($C32,'INDIVIDUALI(AP)'!$C$15:$I$29,7,FALSE)</f>
        <v>0</v>
      </c>
      <c r="J32" s="79">
        <f t="shared" ref="J32:J33" si="1">SUM(E32:I32)</f>
        <v>36</v>
      </c>
      <c r="K32" s="37"/>
    </row>
    <row r="33" spans="2:11" ht="15.6" x14ac:dyDescent="0.3">
      <c r="B33" s="33"/>
      <c r="C33" s="58">
        <v>22</v>
      </c>
      <c r="D33" s="59" t="s">
        <v>75</v>
      </c>
      <c r="E33" s="13">
        <f>VLOOKUP($C33,'INDIVIDUALI(AP)'!$C$15:$I$29,3,FALSE)</f>
        <v>9</v>
      </c>
      <c r="F33" s="13">
        <f>VLOOKUP($C33,'INDIVIDUALI(AP)'!$C$15:$I$29,4,FALSE)</f>
        <v>11</v>
      </c>
      <c r="G33" s="13">
        <f>VLOOKUP($C33,'INDIVIDUALI(AP)'!$C$15:$I$29,5,FALSE)</f>
        <v>16</v>
      </c>
      <c r="H33" s="13">
        <f>VLOOKUP($C33,'INDIVIDUALI(AP)'!$C$15:$I$29,6,FALSE)</f>
        <v>0</v>
      </c>
      <c r="I33" s="13">
        <f>VLOOKUP($C33,'INDIVIDUALI(AP)'!$C$15:$I$29,7,FALSE)</f>
        <v>0</v>
      </c>
      <c r="J33" s="76">
        <f t="shared" si="1"/>
        <v>36</v>
      </c>
      <c r="K33" s="13"/>
    </row>
    <row r="34" spans="2:11" ht="15.6" x14ac:dyDescent="0.3">
      <c r="B34" s="42"/>
      <c r="C34" s="54"/>
      <c r="D34" s="55"/>
      <c r="E34" s="38"/>
      <c r="F34" s="38"/>
      <c r="G34" s="38"/>
      <c r="H34" s="38"/>
      <c r="I34" s="38"/>
      <c r="J34" s="79"/>
      <c r="K34" s="38"/>
    </row>
    <row r="38" spans="2:11" x14ac:dyDescent="0.3">
      <c r="D38" t="s">
        <v>90</v>
      </c>
      <c r="E38" t="s">
        <v>89</v>
      </c>
    </row>
    <row r="40" spans="2:11" x14ac:dyDescent="0.3">
      <c r="D40" t="s">
        <v>91</v>
      </c>
      <c r="E40" t="s">
        <v>96</v>
      </c>
    </row>
    <row r="41" spans="2:11" x14ac:dyDescent="0.3">
      <c r="E41" t="s">
        <v>95</v>
      </c>
    </row>
  </sheetData>
  <autoFilter ref="B13:K13" xr:uid="{00000000-0009-0000-0000-000003000000}">
    <sortState xmlns:xlrd2="http://schemas.microsoft.com/office/spreadsheetml/2017/richdata2" ref="B13:L30">
      <sortCondition ref="C12"/>
    </sortState>
  </autoFilter>
  <mergeCells count="9">
    <mergeCell ref="B9:F9"/>
    <mergeCell ref="B10:F10"/>
    <mergeCell ref="E12:J12"/>
    <mergeCell ref="Q2:R2"/>
    <mergeCell ref="Q3:R3"/>
    <mergeCell ref="Q4:R4"/>
    <mergeCell ref="Q5:R5"/>
    <mergeCell ref="Q6:R6"/>
    <mergeCell ref="B8:E8"/>
  </mergeCells>
  <printOptions horizontalCentered="1"/>
  <pageMargins left="0.70866141732283472" right="0.70866141732283472" top="0.74803149606299213" bottom="0.74803149606299213" header="0" footer="0.31496062992125984"/>
  <pageSetup paperSize="9" orientation="portrait" r:id="rId1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3"/>
  <sheetViews>
    <sheetView topLeftCell="B10" zoomScaleNormal="100" zoomScalePageLayoutView="40" workbookViewId="0">
      <selection activeCell="D30" sqref="D30:E33"/>
    </sheetView>
  </sheetViews>
  <sheetFormatPr defaultRowHeight="14.4" x14ac:dyDescent="0.3"/>
  <cols>
    <col min="1" max="1" width="28.5546875" hidden="1" customWidth="1"/>
    <col min="3" max="3" width="10.6640625" customWidth="1"/>
    <col min="4" max="4" width="28.6640625" bestFit="1" customWidth="1"/>
    <col min="5" max="7" width="6.44140625" customWidth="1"/>
    <col min="8" max="9" width="6.44140625" hidden="1" customWidth="1"/>
    <col min="10" max="10" width="8.5546875" customWidth="1"/>
    <col min="11" max="11" width="12.109375" customWidth="1"/>
    <col min="12" max="12" width="14.6640625" customWidth="1"/>
    <col min="13" max="13" width="12.109375" customWidth="1"/>
    <col min="14" max="14" width="8.88671875" customWidth="1"/>
    <col min="16" max="16" width="17.88671875" style="118" hidden="1" customWidth="1"/>
  </cols>
  <sheetData>
    <row r="1" spans="1:18" ht="9" customHeight="1" x14ac:dyDescent="0.3"/>
    <row r="2" spans="1:18" ht="18" x14ac:dyDescent="0.3">
      <c r="D2" s="48" t="str">
        <f>'INDIVIDUALI(AP)'!$D$2</f>
        <v>LATVIJAS KAUSA IZCĪŅA STENDA ŠAUŠANĀ 2020</v>
      </c>
      <c r="E2" s="48"/>
      <c r="F2" s="48"/>
      <c r="G2" s="12"/>
      <c r="H2" s="12"/>
      <c r="J2" s="48"/>
      <c r="K2" s="48"/>
      <c r="L2" s="48"/>
      <c r="N2" s="12"/>
      <c r="O2" s="12"/>
    </row>
    <row r="3" spans="1:18" ht="18" x14ac:dyDescent="0.3">
      <c r="D3" s="51" t="str">
        <f>'INDIVIDUALI(AP)'!$D$3</f>
        <v>1.POSMS APAĻĀ STENDA UN TRANŠEJAS STENDA ŠAUŠANĀ</v>
      </c>
      <c r="E3" s="12"/>
      <c r="F3" s="12"/>
      <c r="G3" s="12"/>
      <c r="H3" s="12"/>
      <c r="J3" s="48"/>
      <c r="K3" s="48"/>
      <c r="L3" s="48"/>
      <c r="N3" s="12"/>
      <c r="O3" s="12"/>
    </row>
    <row r="4" spans="1:18" ht="18" x14ac:dyDescent="0.3">
      <c r="D4" s="73" t="str">
        <f>'INDIVIDUALI(AP)'!$D$4</f>
        <v>KULDĪGA, LATVIJA</v>
      </c>
      <c r="E4" s="12"/>
      <c r="F4" s="12"/>
      <c r="G4" s="12"/>
      <c r="H4" s="12"/>
      <c r="J4" s="49"/>
      <c r="K4" s="48"/>
      <c r="L4" s="48"/>
      <c r="N4" s="12"/>
      <c r="O4" s="12"/>
    </row>
    <row r="5" spans="1:18" ht="18" x14ac:dyDescent="0.3">
      <c r="D5" s="71" t="str">
        <f>'INDIVIDUALI(AP)'!$D$5</f>
        <v>13.JŪNIJS 2020</v>
      </c>
      <c r="E5" s="48"/>
      <c r="F5" s="48"/>
      <c r="G5" s="12"/>
      <c r="H5" s="71"/>
      <c r="J5" s="49"/>
      <c r="K5" s="49"/>
      <c r="L5" s="49"/>
      <c r="N5" s="12"/>
      <c r="O5" s="12"/>
    </row>
    <row r="6" spans="1:18" ht="18" customHeight="1" x14ac:dyDescent="0.3">
      <c r="E6" s="50"/>
      <c r="F6" s="50"/>
      <c r="G6" s="16"/>
      <c r="H6" s="16"/>
      <c r="I6" s="52"/>
      <c r="J6" s="50"/>
      <c r="K6" s="50"/>
      <c r="L6" s="50"/>
      <c r="N6" s="16"/>
      <c r="O6" s="16"/>
    </row>
    <row r="7" spans="1:18" ht="18" x14ac:dyDescent="0.3">
      <c r="E7" s="46"/>
      <c r="F7" s="46"/>
      <c r="G7" s="17"/>
      <c r="H7" s="17"/>
      <c r="I7" s="17"/>
      <c r="J7" s="46"/>
      <c r="K7" s="46"/>
      <c r="L7" s="46"/>
      <c r="N7" s="17"/>
      <c r="O7" s="17"/>
    </row>
    <row r="8" spans="1:18" ht="0.75" customHeight="1" x14ac:dyDescent="0.3"/>
    <row r="9" spans="1:18" ht="37.200000000000003" x14ac:dyDescent="0.6">
      <c r="B9" s="133" t="s">
        <v>1</v>
      </c>
      <c r="C9" s="133"/>
      <c r="D9" s="133"/>
      <c r="E9" s="133"/>
      <c r="F9" s="2"/>
    </row>
    <row r="10" spans="1:18" ht="23.4" x14ac:dyDescent="0.45">
      <c r="B10" s="129" t="s">
        <v>16</v>
      </c>
      <c r="C10" s="130"/>
      <c r="D10" s="130"/>
      <c r="E10" s="130"/>
      <c r="F10" s="130"/>
    </row>
    <row r="11" spans="1:18" ht="23.4" x14ac:dyDescent="0.45">
      <c r="B11" s="128" t="s">
        <v>13</v>
      </c>
      <c r="C11" s="128"/>
      <c r="D11" s="128"/>
      <c r="E11" s="128"/>
      <c r="F11" s="128"/>
    </row>
    <row r="12" spans="1:18" ht="8.25" customHeight="1" x14ac:dyDescent="0.3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"/>
    </row>
    <row r="13" spans="1:18" x14ac:dyDescent="0.3">
      <c r="A13" s="83"/>
      <c r="B13" s="81"/>
      <c r="C13" s="81" t="s">
        <v>7</v>
      </c>
      <c r="D13" s="81"/>
      <c r="E13" s="139" t="s">
        <v>5</v>
      </c>
      <c r="F13" s="139"/>
      <c r="G13" s="139"/>
      <c r="H13" s="139"/>
      <c r="I13" s="139"/>
      <c r="J13" s="139"/>
      <c r="K13" s="81"/>
      <c r="L13" s="4" t="s">
        <v>8</v>
      </c>
      <c r="M13" s="3" t="s">
        <v>10</v>
      </c>
      <c r="N13" s="3" t="s">
        <v>9</v>
      </c>
      <c r="O13" s="60"/>
      <c r="P13" s="134" t="s">
        <v>82</v>
      </c>
      <c r="Q13" s="60"/>
      <c r="R13" s="60"/>
    </row>
    <row r="14" spans="1:18" ht="15" customHeight="1" x14ac:dyDescent="0.3">
      <c r="A14" s="83"/>
      <c r="B14" s="81" t="s">
        <v>2</v>
      </c>
      <c r="C14" s="81" t="s">
        <v>3</v>
      </c>
      <c r="D14" s="81" t="s">
        <v>4</v>
      </c>
      <c r="E14" s="81">
        <v>1</v>
      </c>
      <c r="F14" s="81">
        <v>2</v>
      </c>
      <c r="G14" s="81">
        <v>3</v>
      </c>
      <c r="H14" s="81">
        <v>4</v>
      </c>
      <c r="I14" s="81">
        <v>5</v>
      </c>
      <c r="J14" s="82" t="s">
        <v>0</v>
      </c>
      <c r="K14" s="81" t="s">
        <v>6</v>
      </c>
      <c r="L14" s="4" t="s">
        <v>9</v>
      </c>
      <c r="M14" s="62" t="s">
        <v>11</v>
      </c>
      <c r="N14" s="62" t="s">
        <v>0</v>
      </c>
      <c r="O14" s="60"/>
      <c r="P14" s="134"/>
      <c r="Q14" s="60"/>
      <c r="R14" s="60"/>
    </row>
    <row r="15" spans="1:18" s="60" customFormat="1" x14ac:dyDescent="0.3">
      <c r="A15" s="93"/>
      <c r="B15" s="120">
        <v>1</v>
      </c>
      <c r="C15" s="121">
        <v>17</v>
      </c>
      <c r="D15" s="122" t="s">
        <v>52</v>
      </c>
      <c r="E15" s="122">
        <v>18</v>
      </c>
      <c r="F15" s="122">
        <v>17</v>
      </c>
      <c r="G15" s="122">
        <v>17</v>
      </c>
      <c r="H15" s="122"/>
      <c r="I15" s="122"/>
      <c r="J15" s="122">
        <f t="shared" ref="J15:J27" si="0">SUM(E15:I15)</f>
        <v>52</v>
      </c>
      <c r="K15" s="122">
        <v>35</v>
      </c>
      <c r="L15" s="87"/>
      <c r="M15" s="87"/>
      <c r="N15" s="87"/>
      <c r="P15" s="119">
        <v>12</v>
      </c>
      <c r="Q15" s="92"/>
      <c r="R15" s="92"/>
    </row>
    <row r="16" spans="1:18" s="92" customFormat="1" x14ac:dyDescent="0.3">
      <c r="A16" s="84"/>
      <c r="B16" s="123">
        <v>2</v>
      </c>
      <c r="C16" s="124">
        <v>11</v>
      </c>
      <c r="D16" s="125" t="s">
        <v>51</v>
      </c>
      <c r="E16" s="125">
        <v>16</v>
      </c>
      <c r="F16" s="125">
        <v>19</v>
      </c>
      <c r="G16" s="125">
        <v>17</v>
      </c>
      <c r="H16" s="125"/>
      <c r="I16" s="125"/>
      <c r="J16" s="125">
        <f t="shared" si="0"/>
        <v>52</v>
      </c>
      <c r="K16" s="125">
        <v>33</v>
      </c>
      <c r="L16" s="96"/>
      <c r="M16" s="96"/>
      <c r="N16" s="96">
        <f>L16+M16</f>
        <v>0</v>
      </c>
      <c r="P16" s="119">
        <v>11</v>
      </c>
      <c r="Q16" s="60"/>
      <c r="R16" s="60"/>
    </row>
    <row r="17" spans="1:18" s="60" customFormat="1" x14ac:dyDescent="0.3">
      <c r="A17" s="93"/>
      <c r="B17" s="120">
        <v>3</v>
      </c>
      <c r="C17" s="121">
        <v>1</v>
      </c>
      <c r="D17" s="122" t="s">
        <v>42</v>
      </c>
      <c r="E17" s="122">
        <v>19</v>
      </c>
      <c r="F17" s="122">
        <v>21</v>
      </c>
      <c r="G17" s="122">
        <v>18</v>
      </c>
      <c r="H17" s="122"/>
      <c r="I17" s="122"/>
      <c r="J17" s="122">
        <f t="shared" si="0"/>
        <v>58</v>
      </c>
      <c r="K17" s="122">
        <v>20</v>
      </c>
      <c r="L17" s="87"/>
      <c r="M17" s="87"/>
      <c r="N17" s="87">
        <f>L17+M17</f>
        <v>0</v>
      </c>
      <c r="P17" s="119">
        <v>2</v>
      </c>
      <c r="Q17" s="92"/>
      <c r="R17" s="92"/>
    </row>
    <row r="18" spans="1:18" s="92" customFormat="1" x14ac:dyDescent="0.3">
      <c r="A18" s="84"/>
      <c r="B18" s="94">
        <v>4</v>
      </c>
      <c r="C18" s="95">
        <v>8</v>
      </c>
      <c r="D18" s="96" t="s">
        <v>43</v>
      </c>
      <c r="E18" s="96">
        <v>19</v>
      </c>
      <c r="F18" s="96">
        <v>21</v>
      </c>
      <c r="G18" s="96">
        <v>17</v>
      </c>
      <c r="H18" s="96"/>
      <c r="I18" s="96"/>
      <c r="J18" s="96">
        <f t="shared" si="0"/>
        <v>57</v>
      </c>
      <c r="K18" s="96">
        <v>19</v>
      </c>
      <c r="L18" s="96"/>
      <c r="M18" s="96"/>
      <c r="N18" s="96">
        <f>L18+M18</f>
        <v>0</v>
      </c>
      <c r="P18" s="119">
        <v>3</v>
      </c>
      <c r="Q18" s="60"/>
      <c r="R18" s="60"/>
    </row>
    <row r="19" spans="1:18" s="60" customFormat="1" x14ac:dyDescent="0.3">
      <c r="A19" s="84"/>
      <c r="B19" s="85">
        <v>5</v>
      </c>
      <c r="C19" s="95">
        <v>14</v>
      </c>
      <c r="D19" s="96" t="s">
        <v>47</v>
      </c>
      <c r="E19" s="96">
        <v>13</v>
      </c>
      <c r="F19" s="96">
        <v>19</v>
      </c>
      <c r="G19" s="96">
        <v>19</v>
      </c>
      <c r="H19" s="96"/>
      <c r="I19" s="96"/>
      <c r="J19" s="96">
        <f t="shared" si="0"/>
        <v>51</v>
      </c>
      <c r="K19" s="96">
        <v>14</v>
      </c>
      <c r="L19" s="96"/>
      <c r="M19" s="96"/>
      <c r="N19" s="96">
        <f>L19+M19</f>
        <v>0</v>
      </c>
      <c r="O19" s="92"/>
      <c r="P19" s="119">
        <v>7</v>
      </c>
    </row>
    <row r="20" spans="1:18" s="92" customFormat="1" x14ac:dyDescent="0.3">
      <c r="A20" s="84"/>
      <c r="B20" s="94">
        <v>6</v>
      </c>
      <c r="C20" s="86">
        <v>29</v>
      </c>
      <c r="D20" s="87" t="s">
        <v>45</v>
      </c>
      <c r="E20" s="87">
        <v>18</v>
      </c>
      <c r="F20" s="87">
        <v>19</v>
      </c>
      <c r="G20" s="87">
        <v>16</v>
      </c>
      <c r="H20" s="87"/>
      <c r="I20" s="87"/>
      <c r="J20" s="87">
        <f t="shared" si="0"/>
        <v>53</v>
      </c>
      <c r="K20" s="87">
        <v>10</v>
      </c>
      <c r="L20" s="87"/>
      <c r="M20" s="87"/>
      <c r="N20" s="87">
        <f>L20+M20</f>
        <v>0</v>
      </c>
      <c r="O20" s="60"/>
      <c r="P20" s="119">
        <v>5</v>
      </c>
      <c r="Q20" s="60"/>
      <c r="R20" s="60"/>
    </row>
    <row r="21" spans="1:18" s="60" customFormat="1" x14ac:dyDescent="0.3">
      <c r="A21" s="84"/>
      <c r="B21" s="85">
        <v>7</v>
      </c>
      <c r="C21" s="86">
        <v>7</v>
      </c>
      <c r="D21" s="87" t="s">
        <v>53</v>
      </c>
      <c r="E21" s="87">
        <v>14</v>
      </c>
      <c r="F21" s="87">
        <v>17</v>
      </c>
      <c r="G21" s="87">
        <v>16</v>
      </c>
      <c r="H21" s="87"/>
      <c r="I21" s="87"/>
      <c r="J21" s="87">
        <f t="shared" si="0"/>
        <v>47</v>
      </c>
      <c r="K21" s="87"/>
      <c r="L21" s="87"/>
      <c r="M21" s="87"/>
      <c r="N21" s="87"/>
      <c r="P21" s="119">
        <v>13</v>
      </c>
    </row>
    <row r="22" spans="1:18" s="92" customFormat="1" x14ac:dyDescent="0.3">
      <c r="A22" s="84"/>
      <c r="B22" s="94">
        <v>8</v>
      </c>
      <c r="C22" s="95">
        <v>24</v>
      </c>
      <c r="D22" s="96" t="s">
        <v>41</v>
      </c>
      <c r="E22" s="96">
        <v>15</v>
      </c>
      <c r="F22" s="96">
        <v>13</v>
      </c>
      <c r="G22" s="96">
        <v>15</v>
      </c>
      <c r="H22" s="96"/>
      <c r="I22" s="96"/>
      <c r="J22" s="96">
        <f t="shared" si="0"/>
        <v>43</v>
      </c>
      <c r="K22" s="96"/>
      <c r="L22" s="96"/>
      <c r="M22" s="96"/>
      <c r="N22" s="96">
        <f t="shared" ref="N22:N27" si="1">L22+M22</f>
        <v>0</v>
      </c>
      <c r="P22" s="119">
        <v>1</v>
      </c>
      <c r="Q22" s="60"/>
      <c r="R22" s="60"/>
    </row>
    <row r="23" spans="1:18" s="60" customFormat="1" x14ac:dyDescent="0.3">
      <c r="A23" s="93"/>
      <c r="B23" s="85">
        <v>9</v>
      </c>
      <c r="C23" s="86">
        <v>12</v>
      </c>
      <c r="D23" s="87" t="s">
        <v>50</v>
      </c>
      <c r="E23" s="87">
        <v>13</v>
      </c>
      <c r="F23" s="87">
        <v>11</v>
      </c>
      <c r="G23" s="87">
        <v>17</v>
      </c>
      <c r="H23" s="87"/>
      <c r="I23" s="87"/>
      <c r="J23" s="87">
        <f t="shared" si="0"/>
        <v>41</v>
      </c>
      <c r="K23" s="87"/>
      <c r="L23" s="87"/>
      <c r="M23" s="87"/>
      <c r="N23" s="87">
        <f t="shared" si="1"/>
        <v>0</v>
      </c>
      <c r="P23" s="119">
        <v>10</v>
      </c>
      <c r="Q23" s="92"/>
      <c r="R23" s="92"/>
    </row>
    <row r="24" spans="1:18" s="92" customFormat="1" x14ac:dyDescent="0.3">
      <c r="A24" s="93"/>
      <c r="B24" s="94">
        <v>10</v>
      </c>
      <c r="C24" s="95">
        <v>9</v>
      </c>
      <c r="D24" s="96" t="s">
        <v>48</v>
      </c>
      <c r="E24" s="96">
        <v>12</v>
      </c>
      <c r="F24" s="96">
        <v>12</v>
      </c>
      <c r="G24" s="96">
        <v>14</v>
      </c>
      <c r="H24" s="96"/>
      <c r="I24" s="96"/>
      <c r="J24" s="96">
        <f t="shared" si="0"/>
        <v>38</v>
      </c>
      <c r="K24" s="96"/>
      <c r="L24" s="96"/>
      <c r="M24" s="96"/>
      <c r="N24" s="96">
        <f t="shared" si="1"/>
        <v>0</v>
      </c>
      <c r="P24" s="119">
        <v>8</v>
      </c>
    </row>
    <row r="25" spans="1:18" s="60" customFormat="1" x14ac:dyDescent="0.3">
      <c r="A25" s="93"/>
      <c r="B25" s="85">
        <v>11</v>
      </c>
      <c r="C25" s="86">
        <v>23</v>
      </c>
      <c r="D25" s="87" t="s">
        <v>46</v>
      </c>
      <c r="E25" s="87">
        <v>14</v>
      </c>
      <c r="F25" s="87">
        <v>11</v>
      </c>
      <c r="G25" s="87">
        <v>12</v>
      </c>
      <c r="H25" s="87"/>
      <c r="I25" s="87"/>
      <c r="J25" s="87">
        <f t="shared" si="0"/>
        <v>37</v>
      </c>
      <c r="K25" s="87"/>
      <c r="L25" s="87"/>
      <c r="M25" s="87"/>
      <c r="N25" s="87">
        <f t="shared" si="1"/>
        <v>0</v>
      </c>
      <c r="P25" s="119">
        <v>6</v>
      </c>
      <c r="Q25" s="92"/>
      <c r="R25" s="92"/>
    </row>
    <row r="26" spans="1:18" s="92" customFormat="1" x14ac:dyDescent="0.3">
      <c r="A26" s="84"/>
      <c r="B26" s="94">
        <v>12</v>
      </c>
      <c r="C26" s="95">
        <v>6</v>
      </c>
      <c r="D26" s="96" t="s">
        <v>49</v>
      </c>
      <c r="E26" s="96">
        <v>13</v>
      </c>
      <c r="F26" s="96">
        <v>8</v>
      </c>
      <c r="G26" s="96">
        <v>11</v>
      </c>
      <c r="H26" s="96"/>
      <c r="I26" s="96"/>
      <c r="J26" s="96">
        <f t="shared" si="0"/>
        <v>32</v>
      </c>
      <c r="K26" s="96"/>
      <c r="L26" s="96"/>
      <c r="M26" s="96"/>
      <c r="N26" s="96">
        <f t="shared" si="1"/>
        <v>0</v>
      </c>
      <c r="P26" s="119">
        <v>9</v>
      </c>
      <c r="Q26" s="60"/>
      <c r="R26" s="60"/>
    </row>
    <row r="27" spans="1:18" s="60" customFormat="1" x14ac:dyDescent="0.3">
      <c r="A27" s="93"/>
      <c r="B27" s="85">
        <v>13</v>
      </c>
      <c r="C27" s="86">
        <v>3</v>
      </c>
      <c r="D27" s="87" t="s">
        <v>44</v>
      </c>
      <c r="E27" s="87">
        <v>10</v>
      </c>
      <c r="F27" s="87">
        <v>6</v>
      </c>
      <c r="G27" s="87">
        <v>13</v>
      </c>
      <c r="H27" s="87"/>
      <c r="I27" s="87"/>
      <c r="J27" s="87">
        <f t="shared" si="0"/>
        <v>29</v>
      </c>
      <c r="K27" s="87"/>
      <c r="L27" s="87"/>
      <c r="M27" s="87"/>
      <c r="N27" s="87">
        <f t="shared" si="1"/>
        <v>0</v>
      </c>
      <c r="P27" s="119">
        <v>4</v>
      </c>
      <c r="Q27" s="92"/>
      <c r="R27" s="92"/>
    </row>
    <row r="28" spans="1:18" x14ac:dyDescent="0.3">
      <c r="G28" s="60"/>
    </row>
    <row r="30" spans="1:18" x14ac:dyDescent="0.3">
      <c r="D30" s="140" t="s">
        <v>90</v>
      </c>
      <c r="E30" t="s">
        <v>94</v>
      </c>
    </row>
    <row r="31" spans="1:18" x14ac:dyDescent="0.3">
      <c r="D31" s="140"/>
    </row>
    <row r="32" spans="1:18" x14ac:dyDescent="0.3">
      <c r="D32" s="140" t="s">
        <v>91</v>
      </c>
      <c r="E32" t="s">
        <v>93</v>
      </c>
    </row>
    <row r="33" spans="5:5" x14ac:dyDescent="0.3">
      <c r="E33" t="s">
        <v>92</v>
      </c>
    </row>
  </sheetData>
  <autoFilter ref="B14:L14" xr:uid="{00000000-0009-0000-0000-000004000000}">
    <sortState xmlns:xlrd2="http://schemas.microsoft.com/office/spreadsheetml/2017/richdata2" ref="B15:L32">
      <sortCondition ref="B14"/>
    </sortState>
  </autoFilter>
  <sortState xmlns:xlrd2="http://schemas.microsoft.com/office/spreadsheetml/2017/richdata2" ref="A15:R20">
    <sortCondition descending="1" ref="K15:K20"/>
  </sortState>
  <mergeCells count="5">
    <mergeCell ref="B9:E9"/>
    <mergeCell ref="B10:F10"/>
    <mergeCell ref="B11:F11"/>
    <mergeCell ref="E13:J13"/>
    <mergeCell ref="P13:P14"/>
  </mergeCells>
  <printOptions horizontalCentered="1"/>
  <pageMargins left="0.70866141732283472" right="0.70866141732283472" top="0.74803149606299213" bottom="0.74803149606299213" header="0" footer="0.31496062992125984"/>
  <pageSetup paperSize="9" fitToHeight="0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1"/>
  <sheetViews>
    <sheetView topLeftCell="B1" zoomScaleNormal="100" zoomScalePageLayoutView="40" workbookViewId="0">
      <selection activeCell="D18" sqref="D18:E21"/>
    </sheetView>
  </sheetViews>
  <sheetFormatPr defaultRowHeight="14.4" x14ac:dyDescent="0.3"/>
  <cols>
    <col min="1" max="1" width="28.5546875" hidden="1" customWidth="1"/>
    <col min="3" max="3" width="10.6640625" customWidth="1"/>
    <col min="4" max="4" width="28.6640625" bestFit="1" customWidth="1"/>
    <col min="5" max="7" width="6.44140625" customWidth="1"/>
    <col min="8" max="9" width="6.44140625" hidden="1" customWidth="1"/>
    <col min="10" max="10" width="8.5546875" customWidth="1"/>
    <col min="11" max="11" width="12.109375" customWidth="1"/>
    <col min="12" max="12" width="14.6640625" bestFit="1" customWidth="1"/>
    <col min="13" max="13" width="12.109375" bestFit="1" customWidth="1"/>
  </cols>
  <sheetData>
    <row r="1" spans="2:15" ht="9" customHeight="1" x14ac:dyDescent="0.3"/>
    <row r="2" spans="2:15" ht="18" x14ac:dyDescent="0.3">
      <c r="D2" s="71" t="str">
        <f>'INDIVIDUALI(AP)'!$D$2</f>
        <v>LATVIJAS KAUSA IZCĪŅA STENDA ŠAUŠANĀ 2020</v>
      </c>
      <c r="E2" s="71"/>
      <c r="F2" s="71"/>
      <c r="G2" s="12"/>
      <c r="H2" s="12"/>
      <c r="J2" s="71"/>
      <c r="K2" s="71"/>
      <c r="L2" s="71"/>
      <c r="N2" s="12"/>
      <c r="O2" s="12"/>
    </row>
    <row r="3" spans="2:15" ht="18" x14ac:dyDescent="0.3">
      <c r="D3" s="51" t="str">
        <f>'INDIVIDUALI(AP)'!$D$3</f>
        <v>1.POSMS APAĻĀ STENDA UN TRANŠEJAS STENDA ŠAUŠANĀ</v>
      </c>
      <c r="E3" s="12"/>
      <c r="F3" s="12"/>
      <c r="G3" s="12"/>
      <c r="H3" s="12"/>
      <c r="J3" s="71"/>
      <c r="K3" s="71"/>
      <c r="L3" s="71"/>
      <c r="N3" s="12"/>
      <c r="O3" s="12"/>
    </row>
    <row r="4" spans="2:15" ht="18" x14ac:dyDescent="0.3">
      <c r="D4" s="73" t="str">
        <f>'INDIVIDUALI(AP)'!$D$4</f>
        <v>KULDĪGA, LATVIJA</v>
      </c>
      <c r="E4" s="12"/>
      <c r="F4" s="12"/>
      <c r="G4" s="12"/>
      <c r="H4" s="12"/>
      <c r="J4" s="72"/>
      <c r="K4" s="71"/>
      <c r="L4" s="71"/>
      <c r="N4" s="12"/>
      <c r="O4" s="12"/>
    </row>
    <row r="5" spans="2:15" ht="18" x14ac:dyDescent="0.3">
      <c r="D5" s="46" t="str">
        <f>'INDIVIDUALI(AP)'!$D$5</f>
        <v>13.JŪNIJS 2020</v>
      </c>
      <c r="E5" s="71"/>
      <c r="F5" s="71"/>
      <c r="G5" s="12"/>
      <c r="H5" s="12"/>
      <c r="J5" s="72"/>
      <c r="K5" s="72"/>
      <c r="L5" s="72"/>
      <c r="N5" s="12"/>
      <c r="O5" s="12"/>
    </row>
    <row r="6" spans="2:15" ht="18" customHeight="1" x14ac:dyDescent="0.3">
      <c r="E6" s="73"/>
      <c r="F6" s="73"/>
      <c r="G6" s="16"/>
      <c r="H6" s="16"/>
      <c r="I6" s="52"/>
      <c r="J6" s="73"/>
      <c r="K6" s="73"/>
      <c r="L6" s="73"/>
      <c r="N6" s="16"/>
      <c r="O6" s="16"/>
    </row>
    <row r="7" spans="2:15" ht="18" x14ac:dyDescent="0.3">
      <c r="E7" s="46"/>
      <c r="F7" s="46"/>
      <c r="G7" s="17"/>
      <c r="H7" s="17"/>
      <c r="I7" s="17"/>
      <c r="J7" s="46"/>
      <c r="K7" s="46"/>
      <c r="L7" s="46"/>
      <c r="N7" s="17"/>
      <c r="O7" s="17"/>
    </row>
    <row r="8" spans="2:15" ht="0.75" customHeight="1" x14ac:dyDescent="0.3"/>
    <row r="9" spans="2:15" ht="37.200000000000003" x14ac:dyDescent="0.6">
      <c r="B9" s="133" t="s">
        <v>1</v>
      </c>
      <c r="C9" s="133"/>
      <c r="D9" s="133"/>
      <c r="E9" s="133"/>
      <c r="F9" s="2"/>
    </row>
    <row r="10" spans="2:15" ht="23.4" x14ac:dyDescent="0.45">
      <c r="B10" s="129" t="s">
        <v>37</v>
      </c>
      <c r="C10" s="130"/>
      <c r="D10" s="130"/>
      <c r="E10" s="130"/>
      <c r="F10" s="130"/>
    </row>
    <row r="11" spans="2:15" ht="23.4" x14ac:dyDescent="0.45">
      <c r="B11" s="128" t="s">
        <v>36</v>
      </c>
      <c r="C11" s="128"/>
      <c r="D11" s="128"/>
      <c r="E11" s="128"/>
      <c r="F11" s="128"/>
    </row>
    <row r="12" spans="2:15" ht="8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5" x14ac:dyDescent="0.3">
      <c r="B13" s="3"/>
      <c r="C13" s="3" t="s">
        <v>7</v>
      </c>
      <c r="D13" s="3"/>
      <c r="E13" s="131" t="s">
        <v>5</v>
      </c>
      <c r="F13" s="131"/>
      <c r="G13" s="131"/>
      <c r="H13" s="131"/>
      <c r="I13" s="131"/>
      <c r="J13" s="132"/>
      <c r="K13" s="3"/>
      <c r="L13" s="4" t="s">
        <v>8</v>
      </c>
      <c r="M13" s="3" t="s">
        <v>10</v>
      </c>
      <c r="N13" s="3" t="s">
        <v>9</v>
      </c>
    </row>
    <row r="14" spans="2:15" ht="15" customHeight="1" x14ac:dyDescent="0.3">
      <c r="B14" s="5" t="s">
        <v>2</v>
      </c>
      <c r="C14" s="5" t="s">
        <v>3</v>
      </c>
      <c r="D14" s="5" t="s">
        <v>4</v>
      </c>
      <c r="E14" s="67">
        <v>1</v>
      </c>
      <c r="F14" s="67">
        <v>2</v>
      </c>
      <c r="G14" s="67">
        <v>3</v>
      </c>
      <c r="H14" s="67">
        <v>4</v>
      </c>
      <c r="I14" s="67">
        <v>5</v>
      </c>
      <c r="J14" s="68" t="s">
        <v>0</v>
      </c>
      <c r="K14" s="62" t="s">
        <v>6</v>
      </c>
      <c r="L14" s="4" t="s">
        <v>9</v>
      </c>
      <c r="M14" s="62" t="s">
        <v>11</v>
      </c>
      <c r="N14" s="62" t="s">
        <v>0</v>
      </c>
    </row>
    <row r="15" spans="2:15" ht="20.100000000000001" customHeight="1" x14ac:dyDescent="0.3">
      <c r="B15" s="36">
        <v>1</v>
      </c>
      <c r="C15" s="65">
        <v>3</v>
      </c>
      <c r="D15" s="66" t="s">
        <v>34</v>
      </c>
      <c r="E15" s="77">
        <f>VLOOKUP(C15,'INDIVIDUALI(TR)'!$C$15:$I$27,3,FALSE)</f>
        <v>10</v>
      </c>
      <c r="F15" s="77">
        <f>VLOOKUP(C15,'INDIVIDUALI(TR)'!$C$15:$I$27,4,FALSE)</f>
        <v>6</v>
      </c>
      <c r="G15" s="77">
        <f>VLOOKUP(C15,'INDIVIDUALI(TR)'!$C$15:$I$27,5,FALSE)</f>
        <v>13</v>
      </c>
      <c r="H15" s="77">
        <f>VLOOKUP(C15,'INDIVIDUALI(TR)'!$C$15:$I$27,6,FALSE)</f>
        <v>0</v>
      </c>
      <c r="I15" s="77">
        <f>VLOOKUP(C15,'INDIVIDUALI(TR)'!$C$15:$I$27,7,FALSE)</f>
        <v>0</v>
      </c>
      <c r="J15" s="78">
        <f>SUM(E15:I15)</f>
        <v>29</v>
      </c>
      <c r="K15" s="77"/>
      <c r="L15" s="77"/>
      <c r="M15" s="77"/>
      <c r="N15" s="78"/>
    </row>
    <row r="18" spans="4:5" x14ac:dyDescent="0.3">
      <c r="D18" s="140" t="s">
        <v>90</v>
      </c>
      <c r="E18" t="s">
        <v>94</v>
      </c>
    </row>
    <row r="19" spans="4:5" x14ac:dyDescent="0.3">
      <c r="D19" s="140"/>
    </row>
    <row r="20" spans="4:5" x14ac:dyDescent="0.3">
      <c r="D20" s="140" t="s">
        <v>91</v>
      </c>
      <c r="E20" t="s">
        <v>93</v>
      </c>
    </row>
    <row r="21" spans="4:5" x14ac:dyDescent="0.3">
      <c r="E21" t="s">
        <v>92</v>
      </c>
    </row>
  </sheetData>
  <autoFilter ref="B14:L14" xr:uid="{00000000-0009-0000-0000-000005000000}">
    <sortState xmlns:xlrd2="http://schemas.microsoft.com/office/spreadsheetml/2017/richdata2" ref="B15:L32">
      <sortCondition ref="B14"/>
    </sortState>
  </autoFilter>
  <mergeCells count="4">
    <mergeCell ref="B9:E9"/>
    <mergeCell ref="B10:F10"/>
    <mergeCell ref="B11:F11"/>
    <mergeCell ref="E13:J13"/>
  </mergeCells>
  <printOptions horizontalCentered="1"/>
  <pageMargins left="0.70866141732283472" right="0.70866141732283472" top="0.74803149606299213" bottom="0.74803149606299213" header="0" footer="0.31496062992125984"/>
  <pageSetup paperSize="9" scale="95" fitToHeight="0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30"/>
  <sheetViews>
    <sheetView tabSelected="1" topLeftCell="B9" zoomScale="85" zoomScaleNormal="85" zoomScalePageLayoutView="55" workbookViewId="0">
      <selection activeCell="D26" sqref="D26:E29"/>
    </sheetView>
  </sheetViews>
  <sheetFormatPr defaultRowHeight="14.4" x14ac:dyDescent="0.3"/>
  <cols>
    <col min="1" max="1" width="28.5546875" hidden="1" customWidth="1"/>
    <col min="3" max="3" width="10.6640625" customWidth="1"/>
    <col min="4" max="4" width="35.109375" customWidth="1"/>
    <col min="5" max="7" width="6.44140625" customWidth="1"/>
    <col min="8" max="9" width="6.44140625" hidden="1" customWidth="1"/>
    <col min="10" max="10" width="8.5546875" customWidth="1"/>
    <col min="11" max="11" width="32.5546875" hidden="1" customWidth="1"/>
    <col min="17" max="17" width="39.5546875" customWidth="1"/>
  </cols>
  <sheetData>
    <row r="1" spans="2:18" ht="9" customHeight="1" x14ac:dyDescent="0.3"/>
    <row r="2" spans="2:18" ht="18" x14ac:dyDescent="0.3">
      <c r="D2" s="18" t="str">
        <f>'INDIVIDUALI(AP)'!$D$2</f>
        <v>LATVIJAS KAUSA IZCĪŅA STENDA ŠAUŠANĀ 2020</v>
      </c>
      <c r="E2" s="18"/>
      <c r="G2" s="12"/>
      <c r="H2" s="12"/>
      <c r="I2" s="12"/>
      <c r="L2" s="12"/>
      <c r="Q2" s="136"/>
      <c r="R2" s="136"/>
    </row>
    <row r="3" spans="2:18" ht="18" x14ac:dyDescent="0.3">
      <c r="D3" s="51" t="str">
        <f>'INDIVIDUALI(AP)'!$D$3</f>
        <v>1.POSMS APAĻĀ STENDA UN TRANŠEJAS STENDA ŠAUŠANĀ</v>
      </c>
      <c r="E3" s="12"/>
      <c r="G3" s="12"/>
      <c r="H3" s="12"/>
      <c r="I3" s="12"/>
      <c r="L3" s="12"/>
      <c r="Q3" s="136"/>
      <c r="R3" s="136"/>
    </row>
    <row r="4" spans="2:18" ht="18" x14ac:dyDescent="0.3">
      <c r="D4" s="73" t="str">
        <f>'INDIVIDUALI(AP)'!$D$4</f>
        <v>KULDĪGA, LATVIJA</v>
      </c>
      <c r="E4" s="12"/>
      <c r="G4" s="12"/>
      <c r="H4" s="12"/>
      <c r="I4" s="12"/>
      <c r="L4" s="12"/>
      <c r="Q4" s="137"/>
      <c r="R4" s="136"/>
    </row>
    <row r="5" spans="2:18" ht="18" x14ac:dyDescent="0.3">
      <c r="D5" s="71" t="str">
        <f>'INDIVIDUALI(AP)'!$D$5</f>
        <v>13.JŪNIJS 2020</v>
      </c>
      <c r="E5" s="18"/>
      <c r="G5" s="12"/>
      <c r="H5" s="12"/>
      <c r="I5" s="12"/>
      <c r="L5" s="12"/>
      <c r="Q5" s="137"/>
      <c r="R5" s="137"/>
    </row>
    <row r="6" spans="2:18" ht="18" customHeight="1" x14ac:dyDescent="0.3">
      <c r="E6" s="19"/>
      <c r="F6" s="52"/>
      <c r="G6" s="16"/>
      <c r="H6" s="16"/>
      <c r="I6" s="16"/>
      <c r="L6" s="16"/>
      <c r="Q6" s="138"/>
      <c r="R6" s="138"/>
    </row>
    <row r="7" spans="2:18" ht="0.75" customHeight="1" x14ac:dyDescent="0.3"/>
    <row r="8" spans="2:18" ht="37.200000000000003" x14ac:dyDescent="0.6">
      <c r="B8" s="133" t="s">
        <v>1</v>
      </c>
      <c r="C8" s="133"/>
      <c r="D8" s="133"/>
      <c r="E8" s="133"/>
      <c r="F8" s="2"/>
    </row>
    <row r="9" spans="2:18" ht="22.5" customHeight="1" x14ac:dyDescent="0.45">
      <c r="B9" s="129" t="s">
        <v>16</v>
      </c>
      <c r="C9" s="130"/>
      <c r="D9" s="130"/>
      <c r="E9" s="130"/>
      <c r="F9" s="130"/>
    </row>
    <row r="10" spans="2:18" ht="23.25" customHeight="1" x14ac:dyDescent="0.3">
      <c r="B10" s="135" t="s">
        <v>12</v>
      </c>
      <c r="C10" s="135"/>
      <c r="D10" s="135"/>
      <c r="E10" s="135"/>
      <c r="F10" s="135"/>
    </row>
    <row r="11" spans="2:18" ht="8.25" customHeight="1" x14ac:dyDescent="0.3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2:18" x14ac:dyDescent="0.3">
      <c r="B12" s="3"/>
      <c r="C12" s="3" t="s">
        <v>7</v>
      </c>
      <c r="D12" s="3"/>
      <c r="E12" s="131" t="s">
        <v>5</v>
      </c>
      <c r="F12" s="131"/>
      <c r="G12" s="131"/>
      <c r="H12" s="131"/>
      <c r="I12" s="131"/>
      <c r="J12" s="132"/>
      <c r="K12" s="20"/>
    </row>
    <row r="13" spans="2:18" ht="15" customHeight="1" x14ac:dyDescent="0.3">
      <c r="B13" s="5" t="s">
        <v>2</v>
      </c>
      <c r="C13" s="5" t="s">
        <v>3</v>
      </c>
      <c r="D13" s="5" t="s">
        <v>4</v>
      </c>
      <c r="E13" s="6">
        <v>1</v>
      </c>
      <c r="F13" s="6">
        <v>2</v>
      </c>
      <c r="G13" s="6">
        <v>3</v>
      </c>
      <c r="H13" s="6">
        <v>4</v>
      </c>
      <c r="I13" s="6">
        <v>5</v>
      </c>
      <c r="J13" s="7" t="s">
        <v>0</v>
      </c>
      <c r="K13" s="7" t="s">
        <v>14</v>
      </c>
    </row>
    <row r="14" spans="2:18" ht="36.75" customHeight="1" x14ac:dyDescent="0.3">
      <c r="B14" s="114" t="s">
        <v>83</v>
      </c>
      <c r="C14" s="23"/>
      <c r="D14" s="26" t="s">
        <v>33</v>
      </c>
      <c r="E14" s="23"/>
      <c r="F14" s="23"/>
      <c r="G14" s="23"/>
      <c r="H14" s="23"/>
      <c r="I14" s="23"/>
      <c r="J14" s="29">
        <f>SUM(J18,J17,J16)</f>
        <v>140</v>
      </c>
      <c r="K14" s="30"/>
    </row>
    <row r="15" spans="2:18" s="57" customFormat="1" ht="20.100000000000001" customHeight="1" x14ac:dyDescent="0.35">
      <c r="B15" s="33"/>
      <c r="C15" s="111">
        <v>6</v>
      </c>
      <c r="D15" s="108" t="s">
        <v>21</v>
      </c>
      <c r="E15" s="13">
        <f>VLOOKUP(C15,'INDIVIDUALI(TR)'!$C$15:$I$27,3,FALSE)</f>
        <v>13</v>
      </c>
      <c r="F15" s="13">
        <f>VLOOKUP(C15,'INDIVIDUALI(TR)'!$C$15:$I$27,4,FALSE)</f>
        <v>8</v>
      </c>
      <c r="G15" s="13">
        <f>VLOOKUP(C15,'INDIVIDUALI(TR)'!$C$15:$I$27,5,FALSE)</f>
        <v>11</v>
      </c>
      <c r="H15" s="13">
        <f>VLOOKUP(C15,'INDIVIDUALI(TR)'!$C$15:$I$27,6,FALSE)</f>
        <v>0</v>
      </c>
      <c r="I15" s="13">
        <f>VLOOKUP(C15,'INDIVIDUALI(TR)'!$C$15:$I$27,7,FALSE)</f>
        <v>0</v>
      </c>
      <c r="J15" s="15">
        <f>SUM(E15:I15)</f>
        <v>32</v>
      </c>
      <c r="K15" s="13"/>
    </row>
    <row r="16" spans="2:18" ht="20.100000000000001" customHeight="1" x14ac:dyDescent="0.35">
      <c r="B16" s="42"/>
      <c r="C16" s="112">
        <v>29</v>
      </c>
      <c r="D16" s="109" t="s">
        <v>76</v>
      </c>
      <c r="E16" s="37">
        <f>VLOOKUP(C16,'INDIVIDUALI(TR)'!$C$15:$I$27,3,FALSE)</f>
        <v>18</v>
      </c>
      <c r="F16" s="37">
        <f>VLOOKUP(C16,'INDIVIDUALI(TR)'!$C$15:$I$27,4,FALSE)</f>
        <v>19</v>
      </c>
      <c r="G16" s="37">
        <f>VLOOKUP(C16,'INDIVIDUALI(TR)'!$C$15:$I$27,5,FALSE)</f>
        <v>16</v>
      </c>
      <c r="H16" s="37">
        <f>VLOOKUP(C16,'INDIVIDUALI(TR)'!$C$15:$I$27,6,FALSE)</f>
        <v>0</v>
      </c>
      <c r="I16" s="38">
        <f>VLOOKUP(C16,'INDIVIDUALI(TR)'!$C$15:$I$27,7,FALSE)</f>
        <v>0</v>
      </c>
      <c r="J16" s="41">
        <f>SUM(E16:I16)</f>
        <v>53</v>
      </c>
      <c r="K16" s="38"/>
    </row>
    <row r="17" spans="2:11" ht="20.100000000000001" customHeight="1" x14ac:dyDescent="0.35">
      <c r="B17" s="33"/>
      <c r="C17" s="111">
        <v>1</v>
      </c>
      <c r="D17" s="108" t="s">
        <v>19</v>
      </c>
      <c r="E17" s="13">
        <f>VLOOKUP(C17,'INDIVIDUALI(TR)'!$C$15:$I$27,3,FALSE)</f>
        <v>19</v>
      </c>
      <c r="F17" s="13">
        <f>VLOOKUP(C17,'INDIVIDUALI(TR)'!$C$15:$I$27,4,FALSE)</f>
        <v>21</v>
      </c>
      <c r="G17" s="13">
        <f>VLOOKUP(C17,'INDIVIDUALI(TR)'!$C$15:$I$27,5,FALSE)</f>
        <v>18</v>
      </c>
      <c r="H17" s="13">
        <f>VLOOKUP(C17,'INDIVIDUALI(TR)'!$C$15:$I$27,6,FALSE)</f>
        <v>0</v>
      </c>
      <c r="I17" s="13">
        <f>VLOOKUP(C17,'INDIVIDUALI(TR)'!$C$15:$I$27,7,FALSE)</f>
        <v>0</v>
      </c>
      <c r="J17" s="15">
        <f>SUM(E17:I17)</f>
        <v>58</v>
      </c>
      <c r="K17" s="13"/>
    </row>
    <row r="18" spans="2:11" ht="20.100000000000001" customHeight="1" x14ac:dyDescent="0.35">
      <c r="B18" s="42"/>
      <c r="C18" s="112">
        <v>3</v>
      </c>
      <c r="D18" s="109" t="s">
        <v>77</v>
      </c>
      <c r="E18" s="37">
        <f>VLOOKUP(C18,'INDIVIDUALI(TR)'!$C$15:$I$27,3,FALSE)</f>
        <v>10</v>
      </c>
      <c r="F18" s="37">
        <f>VLOOKUP(C18,'INDIVIDUALI(TR)'!$C$15:$I$27,4,FALSE)</f>
        <v>6</v>
      </c>
      <c r="G18" s="37">
        <f>VLOOKUP(C18,'INDIVIDUALI(TR)'!$C$15:$I$27,5,FALSE)</f>
        <v>13</v>
      </c>
      <c r="H18" s="37">
        <f>VLOOKUP(C18,'INDIVIDUALI(TR)'!$C$15:$I$27,6,FALSE)</f>
        <v>0</v>
      </c>
      <c r="I18" s="38">
        <f>VLOOKUP(C18,'INDIVIDUALI(TR)'!$C$15:$I$27,7,FALSE)</f>
        <v>0</v>
      </c>
      <c r="J18" s="41">
        <f>SUM(E18:I18)</f>
        <v>29</v>
      </c>
      <c r="K18" s="38"/>
    </row>
    <row r="19" spans="2:11" ht="37.5" customHeight="1" x14ac:dyDescent="0.3">
      <c r="B19" s="114" t="s">
        <v>84</v>
      </c>
      <c r="C19" s="23"/>
      <c r="D19" s="35" t="s">
        <v>78</v>
      </c>
      <c r="E19" s="23"/>
      <c r="F19" s="23"/>
      <c r="G19" s="23"/>
      <c r="H19" s="23"/>
      <c r="I19" s="23"/>
      <c r="J19" s="29">
        <f>SUM(J23,J20,J21)</f>
        <v>127.5</v>
      </c>
      <c r="K19" s="30"/>
    </row>
    <row r="20" spans="2:11" ht="20.100000000000001" customHeight="1" x14ac:dyDescent="0.35">
      <c r="B20" s="33"/>
      <c r="C20" s="113">
        <v>8</v>
      </c>
      <c r="D20" s="110" t="s">
        <v>79</v>
      </c>
      <c r="E20" s="14">
        <f>VLOOKUP(C20,'INDIVIDUALI(TR)'!$C$15:$I$27,3,FALSE)</f>
        <v>19</v>
      </c>
      <c r="F20" s="14">
        <f>VLOOKUP(C20,'INDIVIDUALI(TR)'!$C$15:$I$27,4,FALSE)</f>
        <v>21</v>
      </c>
      <c r="G20" s="14">
        <f>VLOOKUP(C20,'INDIVIDUALI(TR)'!$C$15:$I$27,5,FALSE)</f>
        <v>17</v>
      </c>
      <c r="H20" s="14">
        <f>VLOOKUP(C20,'INDIVIDUALI(TR)'!$C$15:$I$27,6,FALSE)</f>
        <v>0</v>
      </c>
      <c r="I20" s="14">
        <f>VLOOKUP(C20,'INDIVIDUALI(TR)'!$C$15:$I$27,7,FALSE)</f>
        <v>0</v>
      </c>
      <c r="J20" s="15">
        <f>SUM(E20:I20)</f>
        <v>57</v>
      </c>
      <c r="K20" s="13"/>
    </row>
    <row r="21" spans="2:11" ht="20.100000000000001" customHeight="1" x14ac:dyDescent="0.35">
      <c r="B21" s="42"/>
      <c r="C21" s="112">
        <v>17</v>
      </c>
      <c r="D21" s="109" t="s">
        <v>20</v>
      </c>
      <c r="E21" s="37">
        <f>VLOOKUP(C21,'INDIVIDUALI(TR)'!$C$15:$I$27,3,FALSE)</f>
        <v>18</v>
      </c>
      <c r="F21" s="37">
        <f>VLOOKUP(C21,'INDIVIDUALI(TR)'!$C$15:$I$27,4,FALSE)</f>
        <v>17</v>
      </c>
      <c r="G21" s="37">
        <f>VLOOKUP(C21,'INDIVIDUALI(TR)'!$C$15:$I$27,5,FALSE)</f>
        <v>17</v>
      </c>
      <c r="H21" s="37">
        <f>VLOOKUP(C21,'INDIVIDUALI(TR)'!$C$15:$I$27,6,FALSE)</f>
        <v>0</v>
      </c>
      <c r="I21" s="38">
        <f>VLOOKUP(C21,'INDIVIDUALI(TR)'!$C$15:$I$27,7,FALSE)</f>
        <v>0</v>
      </c>
      <c r="J21" s="41">
        <f t="shared" ref="J21" si="0">SUM(E21:I21)</f>
        <v>52</v>
      </c>
      <c r="K21" s="38"/>
    </row>
    <row r="22" spans="2:11" ht="20.100000000000001" customHeight="1" x14ac:dyDescent="0.35">
      <c r="B22" s="33"/>
      <c r="C22" s="113">
        <v>11</v>
      </c>
      <c r="D22" s="110" t="s">
        <v>35</v>
      </c>
      <c r="E22" s="14">
        <f>VLOOKUP(C22,'INDIVIDUALI(TR)'!$C$15:$I$27,3,FALSE)</f>
        <v>16</v>
      </c>
      <c r="F22" s="14">
        <f>VLOOKUP(C22,'INDIVIDUALI(TR)'!$C$15:$I$27,4,FALSE)</f>
        <v>19</v>
      </c>
      <c r="G22" s="14">
        <f>VLOOKUP(C22,'INDIVIDUALI(TR)'!$C$15:$I$27,5,FALSE)</f>
        <v>17</v>
      </c>
      <c r="H22" s="14">
        <f>VLOOKUP(C22,'INDIVIDUALI(TR)'!$C$15:$I$27,6,FALSE)</f>
        <v>0</v>
      </c>
      <c r="I22" s="14">
        <f>VLOOKUP(C22,'INDIVIDUALI(TR)'!$C$15:$I$27,7,FALSE)</f>
        <v>0</v>
      </c>
      <c r="J22" s="15">
        <f>SUM(E22:I22)</f>
        <v>52</v>
      </c>
      <c r="K22" s="13"/>
    </row>
    <row r="23" spans="2:11" ht="20.100000000000001" customHeight="1" x14ac:dyDescent="0.35">
      <c r="B23" s="42"/>
      <c r="C23" s="112">
        <v>23</v>
      </c>
      <c r="D23" s="109" t="s">
        <v>85</v>
      </c>
      <c r="E23" s="37">
        <f>VLOOKUP(C23,'INDIVIDUALI(TR)'!$C$15:$I$27,3,FALSE)</f>
        <v>14</v>
      </c>
      <c r="F23" s="37">
        <f>VLOOKUP(C23,'INDIVIDUALI(TR)'!$C$15:$I$27,4,FALSE)</f>
        <v>11</v>
      </c>
      <c r="G23" s="37">
        <f>VLOOKUP(C23,'INDIVIDUALI(TR)'!$C$15:$I$27,5,FALSE)</f>
        <v>12</v>
      </c>
      <c r="H23" s="37">
        <f>VLOOKUP(C23,'INDIVIDUALI(TR)'!$C$15:$I$27,6,FALSE)</f>
        <v>0</v>
      </c>
      <c r="I23" s="38">
        <f>VLOOKUP(C23,'INDIVIDUALI(TR)'!$C$15:$I$27,7,FALSE)</f>
        <v>0</v>
      </c>
      <c r="J23" s="41">
        <f>SUM(E23:I23)/2</f>
        <v>18.5</v>
      </c>
      <c r="K23" s="38"/>
    </row>
    <row r="25" spans="2:11" ht="20.100000000000001" customHeight="1" x14ac:dyDescent="0.3"/>
    <row r="26" spans="2:11" ht="20.100000000000001" customHeight="1" x14ac:dyDescent="0.3">
      <c r="D26" s="140" t="s">
        <v>90</v>
      </c>
      <c r="E26" t="s">
        <v>94</v>
      </c>
    </row>
    <row r="27" spans="2:11" ht="20.100000000000001" customHeight="1" x14ac:dyDescent="0.3">
      <c r="D27" s="140"/>
    </row>
    <row r="28" spans="2:11" ht="20.100000000000001" customHeight="1" x14ac:dyDescent="0.3">
      <c r="D28" s="140" t="s">
        <v>91</v>
      </c>
      <c r="E28" t="s">
        <v>93</v>
      </c>
    </row>
    <row r="29" spans="2:11" ht="15.6" x14ac:dyDescent="0.3">
      <c r="E29" t="s">
        <v>92</v>
      </c>
      <c r="F29" s="21"/>
      <c r="G29" s="21"/>
      <c r="H29" s="21"/>
      <c r="I29" s="21"/>
      <c r="J29" s="21"/>
    </row>
    <row r="30" spans="2:11" ht="15.6" x14ac:dyDescent="0.3">
      <c r="D30" s="21"/>
      <c r="E30" s="21"/>
      <c r="F30" s="21"/>
      <c r="G30" s="21"/>
      <c r="H30" s="21"/>
      <c r="I30" s="21"/>
      <c r="J30" s="21"/>
    </row>
  </sheetData>
  <autoFilter ref="B13:K13" xr:uid="{00000000-0009-0000-0000-000006000000}">
    <sortState xmlns:xlrd2="http://schemas.microsoft.com/office/spreadsheetml/2017/richdata2" ref="B13:L30">
      <sortCondition ref="C12"/>
    </sortState>
  </autoFilter>
  <mergeCells count="9">
    <mergeCell ref="B9:F9"/>
    <mergeCell ref="E12:J12"/>
    <mergeCell ref="B10:F10"/>
    <mergeCell ref="B8:E8"/>
    <mergeCell ref="Q2:R2"/>
    <mergeCell ref="Q3:R3"/>
    <mergeCell ref="Q5:R5"/>
    <mergeCell ref="Q6:R6"/>
    <mergeCell ref="Q4:R4"/>
  </mergeCells>
  <printOptions horizontalCentered="1"/>
  <pageMargins left="0.70866141732283472" right="0.70866141732283472" top="0.74803149606299213" bottom="0.74803149606299213" header="0" footer="0.31496062992125984"/>
  <pageSetup paperSize="9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INDIVIDUALI(AP)</vt:lpstr>
      <vt:lpstr>JUNIORI(AP)</vt:lpstr>
      <vt:lpstr>KOMANDAS(AP)</vt:lpstr>
      <vt:lpstr>INDIVIDUALI(TR)</vt:lpstr>
      <vt:lpstr>SIEVIETES(TR)</vt:lpstr>
      <vt:lpstr>KOMANDAS(TR)</vt:lpstr>
      <vt:lpstr>'INDIVIDUALI(AP)'!Print_Area</vt:lpstr>
      <vt:lpstr>'INDIVIDUALI(TR)'!Print_Area</vt:lpstr>
      <vt:lpstr>'JUNIORI(AP)'!Print_Area</vt:lpstr>
      <vt:lpstr>'KOMANDAS(AP)'!Print_Area</vt:lpstr>
      <vt:lpstr>'KOMANDAS(TR)'!Print_Area</vt:lpstr>
      <vt:lpstr>'SIEVIETES(TR)'!Print_Area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Dāvis Freimanis</dc:creator>
  <cp:lastModifiedBy>Andy Rodrigues</cp:lastModifiedBy>
  <cp:lastPrinted>2020-06-13T13:39:27Z</cp:lastPrinted>
  <dcterms:created xsi:type="dcterms:W3CDTF">2016-07-17T20:06:56Z</dcterms:created>
  <dcterms:modified xsi:type="dcterms:W3CDTF">2020-06-13T14:32:45Z</dcterms:modified>
</cp:coreProperties>
</file>